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контингент" sheetId="1" r:id="rId1"/>
    <sheet name="Byudjet" sheetId="2" r:id="rId2"/>
    <sheet name="Kontrakt" sheetId="3" r:id="rId3"/>
    <sheet name="qizlar" sheetId="4" r:id="rId4"/>
  </sheets>
  <definedNames>
    <definedName name="_xlnm.Print_Area" localSheetId="1">'Byudjet'!$A$1:$V$35</definedName>
    <definedName name="_xlnm.Print_Area" localSheetId="2">'Kontrakt'!$A$1:$V$35</definedName>
    <definedName name="_xlnm.Print_Area" localSheetId="0">'контингент'!$A$1:$W$56</definedName>
  </definedNames>
  <calcPr fullCalcOnLoad="1"/>
</workbook>
</file>

<file path=xl/sharedStrings.xml><?xml version="1.0" encoding="utf-8"?>
<sst xmlns="http://schemas.openxmlformats.org/spreadsheetml/2006/main" count="364" uniqueCount="83">
  <si>
    <t>Ф-т,мутахассислик номи</t>
  </si>
  <si>
    <t>4 курс</t>
  </si>
  <si>
    <t>узб.</t>
  </si>
  <si>
    <t>рус.</t>
  </si>
  <si>
    <t>тож.</t>
  </si>
  <si>
    <t>Жами</t>
  </si>
  <si>
    <t>рус</t>
  </si>
  <si>
    <t>тож</t>
  </si>
  <si>
    <t>узб</t>
  </si>
  <si>
    <t>2 курс</t>
  </si>
  <si>
    <t>3 курс</t>
  </si>
  <si>
    <t>Гуманитар</t>
  </si>
  <si>
    <t>Ишлаб чикариш ва техник соҳа</t>
  </si>
  <si>
    <t>Кишлок ва сув хужалиги</t>
  </si>
  <si>
    <t>Хизматлар</t>
  </si>
  <si>
    <t>Ижтимоий соҳа, иқтисод ваҳуқуқ</t>
  </si>
  <si>
    <t>Соғлиқни сақлаш ва ижтимоий таъминот</t>
  </si>
  <si>
    <t>1 курс</t>
  </si>
  <si>
    <t>Таълим</t>
  </si>
  <si>
    <t>Гуманитар фанлар</t>
  </si>
  <si>
    <t>бизнес ва бошкарув</t>
  </si>
  <si>
    <t>Хукук</t>
  </si>
  <si>
    <t>Хаёт хакидаги фан</t>
  </si>
  <si>
    <t>математика</t>
  </si>
  <si>
    <t>ижтимоий таъминот</t>
  </si>
  <si>
    <t>атроф мухит</t>
  </si>
  <si>
    <t>01.11.2019 йил холати</t>
  </si>
  <si>
    <t>САМАРКАНД ДАВЛАТ УНИВЕРСИТЕТИ ХАЛҚАРО ТАЛАБАЛАРИ СОНИ</t>
  </si>
  <si>
    <t>ХАЛҚАРО</t>
  </si>
  <si>
    <t>САМАРКАНД ДАВЛАТ УНИВЕРСИТЕТИ ХАЛҚАРО КОНТРАКТ  ТАЛАБАЛАРИ СОНИ</t>
  </si>
  <si>
    <t>САМАРКАНД ДАВЛАТ УНИВЕРСИТЕТИ ХАЛҚАРО қизлар СОНИ</t>
  </si>
  <si>
    <t>Tarix (mamlakatlar va mintaqalar bo’yicha)</t>
  </si>
  <si>
    <t>Shansi universiteti, Xitoy</t>
  </si>
  <si>
    <t>Maktabgacha ta'lim</t>
  </si>
  <si>
    <t>Sunchunxan universiteti, Janubiy Korea</t>
  </si>
  <si>
    <t>Materialshunoslik va yangi materiallar texnologiyasi (tarmoqlar bo'yicha)</t>
  </si>
  <si>
    <t>Sian Jiatong universiteti, Xitoy</t>
  </si>
  <si>
    <t>Amaliy matematika va informatika</t>
  </si>
  <si>
    <t>Xolon texnologiya universiteti, Isroil</t>
  </si>
  <si>
    <t>Mexatronika va robototexnika</t>
  </si>
  <si>
    <t>Stankin Moskva davlat texnologiya universiteti, Rossiya</t>
  </si>
  <si>
    <t>БАКАЛАВР ХАЛҚАРО</t>
  </si>
  <si>
    <t>МАГИСТРАТУРА ХАЛҚАРО</t>
  </si>
  <si>
    <t>Axborot va multimediya texnologiyalari</t>
  </si>
  <si>
    <t>01.12.2019 йил холати</t>
  </si>
  <si>
    <t>ижтимоий фанлар</t>
  </si>
  <si>
    <t>Бизнес бошқарув</t>
  </si>
  <si>
    <t>Табиий фанлар</t>
  </si>
  <si>
    <t>Санъат</t>
  </si>
  <si>
    <t>Фан</t>
  </si>
  <si>
    <t>Ишлаб чиқариш ва тех,соҳа</t>
  </si>
  <si>
    <t>Атроф мухит мухофа</t>
  </si>
  <si>
    <t>Таълим ўқитувчилар тайёрлаш ва педагогик фанлар</t>
  </si>
  <si>
    <t>Psixologiya (Amaliy psixologiya)</t>
  </si>
  <si>
    <t>Ekologiya (yaylov ekologiyasi)</t>
  </si>
  <si>
    <t>Yuta davlat universiteti, AQSh</t>
  </si>
  <si>
    <t>BAKALAVR</t>
  </si>
  <si>
    <t>MAGISTRATURA</t>
  </si>
  <si>
    <t>01.01.2021 йил холати</t>
  </si>
  <si>
    <t>Moskva Psixoanaliz Instituti, Rossiya Ferderatsiyasi</t>
  </si>
  <si>
    <t xml:space="preserve">Psixologiya (faoliyat turlari bo'yicha) </t>
  </si>
  <si>
    <t>Geografiya (o’rganish obyekti bo’yicha)</t>
  </si>
  <si>
    <t>Rossiya Federatsiyasi, Shimoliy Kavkaz federal universiteti</t>
  </si>
  <si>
    <t xml:space="preserve">Lingvistika: rus tili </t>
  </si>
  <si>
    <t xml:space="preserve">Korporativ moliya va qimmatli qog’ozlar bozori (sohalar bo’yicha) </t>
  </si>
  <si>
    <t>Tarix (Buyuk ipak yo'li tarixi)</t>
  </si>
  <si>
    <t xml:space="preserve">Kompyuter ilmlari va dasturlash texnologiyalari </t>
  </si>
  <si>
    <t>Amaliy matematika</t>
  </si>
  <si>
    <t xml:space="preserve">Texnologik jarayonlar va ishlab chiqarishni avtomatlashtirish va boshqarish (tarmoqlar bo’yicha) </t>
  </si>
  <si>
    <t xml:space="preserve">Iqtisodiyot (sohalar va tarmoqlar bo’yicha) </t>
  </si>
  <si>
    <t>Tomsk davlat universiteti, Rossiya</t>
  </si>
  <si>
    <t xml:space="preserve">Raqamli Iqtisodiyot (sohalar va tarmoqlar bo’yicha) </t>
  </si>
  <si>
    <t>Inson resurslarini boshqarish</t>
  </si>
  <si>
    <t>Rossiya Federatsiyasi, Shimoliy Kavkaz Federal universiteti</t>
  </si>
  <si>
    <t>Adabiyotshunoslik: rus adabiyoti</t>
  </si>
  <si>
    <t>Shimoliy Kavkaz Federal universiteti, Rossiya</t>
  </si>
  <si>
    <t>Xalqaro munosabatlar va zamonaviy siyosiy jarayonlar</t>
  </si>
  <si>
    <t>Tomsk davlat universiteti, Rossiya Federatsiyasi</t>
  </si>
  <si>
    <t>Biologiya (ixtiologiya va gidrobiologiya)</t>
  </si>
  <si>
    <t>Dorilarning sanoat texnologiyasi</t>
  </si>
  <si>
    <t>Belgorod davlat milliy tadqiqot universiteti</t>
  </si>
  <si>
    <t>XORIJGA KETGAN</t>
  </si>
  <si>
    <t>01.11.2023 йил холати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</si>
</sst>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сўм&quot;;\-#,##0\ &quot;сўм&quot;"/>
    <numFmt numFmtId="181" formatCode="#,##0\ &quot;сўм&quot;;[Red]\-#,##0\ &quot;сўм&quot;"/>
    <numFmt numFmtId="182" formatCode="#,##0.00\ &quot;сўм&quot;;\-#,##0.00\ &quot;сўм&quot;"/>
    <numFmt numFmtId="183" formatCode="#,##0.00\ &quot;сўм&quot;;[Red]\-#,##0.00\ &quot;сўм&quot;"/>
    <numFmt numFmtId="184" formatCode="_-* #,##0\ &quot;сўм&quot;_-;\-* #,##0\ &quot;сўм&quot;_-;_-* &quot;-&quot;\ &quot;сўм&quot;_-;_-@_-"/>
    <numFmt numFmtId="185" formatCode="_-* #,##0\ _с_ў_м_-;\-* #,##0\ _с_ў_м_-;_-* &quot;-&quot;\ _с_ў_м_-;_-@_-"/>
    <numFmt numFmtId="186" formatCode="_-* #,##0.00\ &quot;сўм&quot;_-;\-* #,##0.00\ &quot;сўм&quot;_-;_-* &quot;-&quot;??\ &quot;сўм&quot;_-;_-@_-"/>
    <numFmt numFmtId="187" formatCode="_-* #,##0.00\ _с_ў_м_-;\-* #,##0.00\ _с_ў_м_-;_-* &quot;-&quot;??\ _с_ў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b/>
      <sz val="8"/>
      <color indexed="8"/>
      <name val="Arial Cyr"/>
      <family val="2"/>
    </font>
    <font>
      <b/>
      <i/>
      <sz val="8"/>
      <name val="Arial"/>
      <family val="2"/>
    </font>
    <font>
      <b/>
      <i/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0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57" fillId="35" borderId="0" xfId="0" applyFont="1" applyFill="1" applyAlignment="1">
      <alignment/>
    </xf>
    <xf numFmtId="0" fontId="57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8" fillId="19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/>
    </xf>
    <xf numFmtId="0" fontId="9" fillId="19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8" fillId="34" borderId="10" xfId="0" applyFont="1" applyFill="1" applyBorder="1" applyAlignment="1">
      <alignment/>
    </xf>
    <xf numFmtId="0" fontId="11" fillId="0" borderId="17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0" fillId="0" borderId="10" xfId="0" applyBorder="1" applyAlignment="1">
      <alignment/>
    </xf>
    <xf numFmtId="0" fontId="7" fillId="36" borderId="11" xfId="0" applyFont="1" applyFill="1" applyBorder="1" applyAlignment="1">
      <alignment vertical="center"/>
    </xf>
    <xf numFmtId="0" fontId="8" fillId="36" borderId="12" xfId="0" applyFont="1" applyFill="1" applyBorder="1" applyAlignment="1">
      <alignment vertical="center"/>
    </xf>
    <xf numFmtId="0" fontId="7" fillId="36" borderId="12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0" fontId="7" fillId="36" borderId="15" xfId="0" applyFont="1" applyFill="1" applyBorder="1" applyAlignment="1">
      <alignment vertical="center"/>
    </xf>
    <xf numFmtId="0" fontId="57" fillId="0" borderId="10" xfId="0" applyFont="1" applyBorder="1" applyAlignment="1">
      <alignment/>
    </xf>
    <xf numFmtId="0" fontId="3" fillId="19" borderId="10" xfId="0" applyFont="1" applyFill="1" applyBorder="1" applyAlignment="1">
      <alignment/>
    </xf>
    <xf numFmtId="0" fontId="3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20" fillId="0" borderId="18" xfId="53" applyFont="1" applyFill="1" applyBorder="1" applyAlignment="1">
      <alignment horizontal="left" wrapText="1"/>
      <protection/>
    </xf>
    <xf numFmtId="0" fontId="21" fillId="34" borderId="19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17" fillId="15" borderId="10" xfId="0" applyFont="1" applyFill="1" applyBorder="1" applyAlignment="1">
      <alignment vertical="center"/>
    </xf>
    <xf numFmtId="0" fontId="14" fillId="15" borderId="10" xfId="0" applyFont="1" applyFill="1" applyBorder="1" applyAlignment="1">
      <alignment vertical="center" wrapText="1"/>
    </xf>
    <xf numFmtId="0" fontId="15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/>
    </xf>
    <xf numFmtId="0" fontId="16" fillId="15" borderId="10" xfId="0" applyFont="1" applyFill="1" applyBorder="1" applyAlignment="1">
      <alignment horizontal="left"/>
    </xf>
    <xf numFmtId="0" fontId="16" fillId="15" borderId="10" xfId="0" applyFont="1" applyFill="1" applyBorder="1" applyAlignment="1">
      <alignment horizontal="center" vertical="center"/>
    </xf>
    <xf numFmtId="0" fontId="16" fillId="15" borderId="10" xfId="0" applyFont="1" applyFill="1" applyBorder="1" applyAlignment="1">
      <alignment horizontal="left" vertical="center" wrapText="1"/>
    </xf>
    <xf numFmtId="0" fontId="13" fillId="15" borderId="1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7" fillId="36" borderId="21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Xalqaro ta'lim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8" sqref="L18"/>
    </sheetView>
  </sheetViews>
  <sheetFormatPr defaultColWidth="9.00390625" defaultRowHeight="12.75"/>
  <cols>
    <col min="1" max="1" width="3.00390625" style="0" customWidth="1"/>
    <col min="2" max="2" width="21.00390625" style="48" bestFit="1" customWidth="1"/>
    <col min="3" max="3" width="23.25390625" style="0" customWidth="1"/>
    <col min="4" max="4" width="5.75390625" style="0" customWidth="1"/>
    <col min="5" max="5" width="3.375" style="0" customWidth="1"/>
    <col min="6" max="6" width="4.00390625" style="0" customWidth="1"/>
    <col min="7" max="7" width="5.625" style="0" customWidth="1"/>
    <col min="8" max="8" width="5.75390625" style="0" customWidth="1"/>
    <col min="9" max="9" width="3.375" style="0" customWidth="1"/>
    <col min="10" max="10" width="4.00390625" style="0" customWidth="1"/>
    <col min="11" max="11" width="5.625" style="0" customWidth="1"/>
    <col min="12" max="12" width="4.875" style="0" customWidth="1"/>
    <col min="13" max="14" width="3.875" style="0" customWidth="1"/>
    <col min="15" max="15" width="8.00390625" style="0" customWidth="1"/>
    <col min="16" max="16" width="3.875" style="0" customWidth="1"/>
    <col min="17" max="18" width="3.75390625" style="0" customWidth="1"/>
    <col min="19" max="19" width="5.625" style="0" customWidth="1"/>
    <col min="20" max="20" width="5.75390625" style="0" customWidth="1"/>
    <col min="21" max="21" width="4.125" style="0" customWidth="1"/>
    <col min="22" max="22" width="4.25390625" style="0" customWidth="1"/>
    <col min="23" max="23" width="6.00390625" style="0" customWidth="1"/>
    <col min="24" max="24" width="18.75390625" style="0" bestFit="1" customWidth="1"/>
    <col min="25" max="25" width="9.125" style="3" customWidth="1"/>
  </cols>
  <sheetData>
    <row r="1" spans="1:23" ht="29.2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15.75">
      <c r="A2" s="107" t="s">
        <v>82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25" s="9" customFormat="1" ht="12.75">
      <c r="A3" s="59"/>
      <c r="B3" s="97"/>
      <c r="C3" s="100" t="s">
        <v>0</v>
      </c>
      <c r="D3" s="59"/>
      <c r="E3" s="60" t="s">
        <v>17</v>
      </c>
      <c r="F3" s="61"/>
      <c r="G3" s="62"/>
      <c r="H3" s="59"/>
      <c r="I3" s="60" t="s">
        <v>9</v>
      </c>
      <c r="J3" s="61"/>
      <c r="K3" s="62"/>
      <c r="L3" s="59"/>
      <c r="M3" s="60" t="s">
        <v>10</v>
      </c>
      <c r="N3" s="61"/>
      <c r="O3" s="62"/>
      <c r="P3" s="59"/>
      <c r="Q3" s="60" t="s">
        <v>1</v>
      </c>
      <c r="R3" s="61"/>
      <c r="S3" s="62"/>
      <c r="T3" s="59"/>
      <c r="U3" s="60" t="s">
        <v>5</v>
      </c>
      <c r="V3" s="61"/>
      <c r="W3" s="63"/>
      <c r="Y3" s="11"/>
    </row>
    <row r="4" spans="1:25" s="9" customFormat="1" ht="24.75" customHeight="1">
      <c r="A4" s="87"/>
      <c r="B4" s="98"/>
      <c r="C4" s="101"/>
      <c r="D4" s="59"/>
      <c r="E4" s="60"/>
      <c r="F4" s="61"/>
      <c r="G4" s="62"/>
      <c r="H4" s="59"/>
      <c r="I4" s="60"/>
      <c r="J4" s="61"/>
      <c r="K4" s="62"/>
      <c r="L4" s="88"/>
      <c r="M4" s="94" t="s">
        <v>81</v>
      </c>
      <c r="N4" s="94"/>
      <c r="O4" s="95"/>
      <c r="P4" s="93" t="s">
        <v>81</v>
      </c>
      <c r="Q4" s="94"/>
      <c r="R4" s="94"/>
      <c r="S4" s="95"/>
      <c r="T4" s="88"/>
      <c r="U4" s="89"/>
      <c r="V4" s="90"/>
      <c r="W4" s="92"/>
      <c r="Y4" s="11"/>
    </row>
    <row r="5" spans="1:25" s="9" customFormat="1" ht="12.75">
      <c r="A5" s="64"/>
      <c r="B5" s="99"/>
      <c r="C5" s="102"/>
      <c r="D5" s="63" t="s">
        <v>2</v>
      </c>
      <c r="E5" s="63" t="s">
        <v>6</v>
      </c>
      <c r="F5" s="63" t="s">
        <v>4</v>
      </c>
      <c r="G5" s="63" t="s">
        <v>5</v>
      </c>
      <c r="H5" s="63" t="s">
        <v>2</v>
      </c>
      <c r="I5" s="63" t="s">
        <v>6</v>
      </c>
      <c r="J5" s="63" t="s">
        <v>4</v>
      </c>
      <c r="K5" s="63" t="s">
        <v>5</v>
      </c>
      <c r="L5" s="63" t="s">
        <v>8</v>
      </c>
      <c r="M5" s="63" t="s">
        <v>8</v>
      </c>
      <c r="N5" s="63" t="s">
        <v>7</v>
      </c>
      <c r="O5" s="63" t="s">
        <v>5</v>
      </c>
      <c r="P5" s="63" t="s">
        <v>2</v>
      </c>
      <c r="Q5" s="63" t="s">
        <v>6</v>
      </c>
      <c r="R5" s="63" t="s">
        <v>7</v>
      </c>
      <c r="S5" s="63" t="s">
        <v>5</v>
      </c>
      <c r="T5" s="63" t="s">
        <v>2</v>
      </c>
      <c r="U5" s="63" t="s">
        <v>3</v>
      </c>
      <c r="V5" s="63" t="s">
        <v>4</v>
      </c>
      <c r="W5" s="63" t="s">
        <v>5</v>
      </c>
      <c r="Y5" s="11"/>
    </row>
    <row r="6" spans="1:23" ht="12.75">
      <c r="A6" s="105" t="s">
        <v>41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</row>
    <row r="7" spans="1:25" s="32" customFormat="1" ht="22.5">
      <c r="A7" s="37">
        <v>1</v>
      </c>
      <c r="B7" s="51" t="s">
        <v>32</v>
      </c>
      <c r="C7" s="49" t="s">
        <v>31</v>
      </c>
      <c r="D7" s="38"/>
      <c r="E7" s="38"/>
      <c r="F7" s="38"/>
      <c r="G7" s="45">
        <f aca="true" t="shared" si="0" ref="G7:G18">D7+E7+F7</f>
        <v>0</v>
      </c>
      <c r="H7" s="38"/>
      <c r="I7" s="38"/>
      <c r="J7" s="38"/>
      <c r="K7" s="45">
        <f aca="true" t="shared" si="1" ref="K7:K12">H7+I7+J7</f>
        <v>0</v>
      </c>
      <c r="L7" s="39"/>
      <c r="M7" s="38"/>
      <c r="N7" s="38"/>
      <c r="O7" s="35">
        <f aca="true" t="shared" si="2" ref="O7:O12">L7+M7+N7</f>
        <v>0</v>
      </c>
      <c r="P7" s="39"/>
      <c r="Q7" s="40"/>
      <c r="R7" s="40"/>
      <c r="S7" s="35">
        <f aca="true" t="shared" si="3" ref="S7:S12">P7+Q7+R7</f>
        <v>0</v>
      </c>
      <c r="T7" s="40">
        <f aca="true" t="shared" si="4" ref="T7:V12">H7+L7+P7+D7</f>
        <v>0</v>
      </c>
      <c r="U7" s="40">
        <f t="shared" si="4"/>
        <v>0</v>
      </c>
      <c r="V7" s="40">
        <f t="shared" si="4"/>
        <v>0</v>
      </c>
      <c r="W7" s="35">
        <f aca="true" t="shared" si="5" ref="W7:W12">T7+U7+V7</f>
        <v>0</v>
      </c>
      <c r="Y7" s="33"/>
    </row>
    <row r="8" spans="1:25" s="30" customFormat="1" ht="22.5">
      <c r="A8" s="37">
        <v>2</v>
      </c>
      <c r="B8" s="51" t="s">
        <v>34</v>
      </c>
      <c r="C8" s="50" t="s">
        <v>33</v>
      </c>
      <c r="D8" s="39"/>
      <c r="E8" s="38"/>
      <c r="F8" s="38"/>
      <c r="G8" s="45">
        <f t="shared" si="0"/>
        <v>0</v>
      </c>
      <c r="H8" s="38"/>
      <c r="I8" s="38"/>
      <c r="J8" s="38"/>
      <c r="K8" s="45">
        <f t="shared" si="1"/>
        <v>0</v>
      </c>
      <c r="L8" s="39">
        <f>1+2+2+3-1-1+1-1</f>
        <v>6</v>
      </c>
      <c r="M8" s="38"/>
      <c r="N8" s="38"/>
      <c r="O8" s="35">
        <f t="shared" si="2"/>
        <v>6</v>
      </c>
      <c r="P8" s="38">
        <f>12-1-1-2</f>
        <v>8</v>
      </c>
      <c r="Q8" s="40"/>
      <c r="R8" s="40"/>
      <c r="S8" s="35">
        <f t="shared" si="3"/>
        <v>8</v>
      </c>
      <c r="T8" s="40">
        <f t="shared" si="4"/>
        <v>14</v>
      </c>
      <c r="U8" s="40">
        <f t="shared" si="4"/>
        <v>0</v>
      </c>
      <c r="V8" s="40">
        <f t="shared" si="4"/>
        <v>0</v>
      </c>
      <c r="W8" s="35">
        <f t="shared" si="5"/>
        <v>14</v>
      </c>
      <c r="Y8" s="31"/>
    </row>
    <row r="9" spans="1:25" s="30" customFormat="1" ht="33.75">
      <c r="A9" s="37">
        <v>3</v>
      </c>
      <c r="B9" s="51" t="s">
        <v>36</v>
      </c>
      <c r="C9" s="50" t="s">
        <v>35</v>
      </c>
      <c r="D9" s="38"/>
      <c r="E9" s="38"/>
      <c r="F9" s="38"/>
      <c r="G9" s="45">
        <f t="shared" si="0"/>
        <v>0</v>
      </c>
      <c r="H9" s="38"/>
      <c r="I9" s="38"/>
      <c r="J9" s="38"/>
      <c r="K9" s="45">
        <f t="shared" si="1"/>
        <v>0</v>
      </c>
      <c r="L9" s="38"/>
      <c r="M9" s="38"/>
      <c r="N9" s="38"/>
      <c r="O9" s="35">
        <f t="shared" si="2"/>
        <v>0</v>
      </c>
      <c r="P9" s="38"/>
      <c r="Q9" s="40"/>
      <c r="R9" s="40"/>
      <c r="S9" s="35">
        <f t="shared" si="3"/>
        <v>0</v>
      </c>
      <c r="T9" s="40">
        <f t="shared" si="4"/>
        <v>0</v>
      </c>
      <c r="U9" s="40">
        <f t="shared" si="4"/>
        <v>0</v>
      </c>
      <c r="V9" s="40">
        <f t="shared" si="4"/>
        <v>0</v>
      </c>
      <c r="W9" s="35">
        <f t="shared" si="5"/>
        <v>0</v>
      </c>
      <c r="Y9" s="31"/>
    </row>
    <row r="10" spans="1:25" s="30" customFormat="1" ht="22.5">
      <c r="A10" s="37">
        <v>4</v>
      </c>
      <c r="B10" s="51" t="s">
        <v>38</v>
      </c>
      <c r="C10" s="50" t="s">
        <v>37</v>
      </c>
      <c r="D10" s="38"/>
      <c r="E10" s="38"/>
      <c r="F10" s="38"/>
      <c r="G10" s="45">
        <f t="shared" si="0"/>
        <v>0</v>
      </c>
      <c r="H10" s="38"/>
      <c r="I10" s="38"/>
      <c r="J10" s="38"/>
      <c r="K10" s="45">
        <f t="shared" si="1"/>
        <v>0</v>
      </c>
      <c r="L10" s="38"/>
      <c r="M10" s="38"/>
      <c r="N10" s="38"/>
      <c r="O10" s="35">
        <f t="shared" si="2"/>
        <v>0</v>
      </c>
      <c r="P10" s="38"/>
      <c r="Q10" s="40"/>
      <c r="R10" s="40"/>
      <c r="S10" s="35">
        <f t="shared" si="3"/>
        <v>0</v>
      </c>
      <c r="T10" s="40">
        <f t="shared" si="4"/>
        <v>0</v>
      </c>
      <c r="U10" s="40">
        <f t="shared" si="4"/>
        <v>0</v>
      </c>
      <c r="V10" s="40">
        <f t="shared" si="4"/>
        <v>0</v>
      </c>
      <c r="W10" s="35">
        <f t="shared" si="5"/>
        <v>0</v>
      </c>
      <c r="Y10" s="31"/>
    </row>
    <row r="11" spans="1:25" s="30" customFormat="1" ht="33.75">
      <c r="A11" s="37">
        <v>5</v>
      </c>
      <c r="B11" s="51" t="s">
        <v>40</v>
      </c>
      <c r="C11" s="40" t="s">
        <v>39</v>
      </c>
      <c r="D11" s="38"/>
      <c r="E11" s="38"/>
      <c r="F11" s="38"/>
      <c r="G11" s="45">
        <f t="shared" si="0"/>
        <v>0</v>
      </c>
      <c r="H11" s="38"/>
      <c r="I11" s="38"/>
      <c r="J11" s="38"/>
      <c r="K11" s="45">
        <f t="shared" si="1"/>
        <v>0</v>
      </c>
      <c r="L11" s="38"/>
      <c r="M11" s="38"/>
      <c r="N11" s="38"/>
      <c r="O11" s="35">
        <f t="shared" si="2"/>
        <v>0</v>
      </c>
      <c r="P11" s="38"/>
      <c r="Q11" s="40"/>
      <c r="R11" s="40"/>
      <c r="S11" s="35">
        <f t="shared" si="3"/>
        <v>0</v>
      </c>
      <c r="T11" s="40">
        <f t="shared" si="4"/>
        <v>0</v>
      </c>
      <c r="U11" s="40">
        <f t="shared" si="4"/>
        <v>0</v>
      </c>
      <c r="V11" s="40">
        <f t="shared" si="4"/>
        <v>0</v>
      </c>
      <c r="W11" s="35">
        <f t="shared" si="5"/>
        <v>0</v>
      </c>
      <c r="Y11" s="31"/>
    </row>
    <row r="12" spans="1:25" s="30" customFormat="1" ht="33.75">
      <c r="A12" s="37">
        <v>6</v>
      </c>
      <c r="B12" s="51" t="s">
        <v>40</v>
      </c>
      <c r="C12" s="49" t="s">
        <v>35</v>
      </c>
      <c r="D12" s="39"/>
      <c r="E12" s="38"/>
      <c r="F12" s="38"/>
      <c r="G12" s="45">
        <f t="shared" si="0"/>
        <v>0</v>
      </c>
      <c r="H12" s="38"/>
      <c r="I12" s="38"/>
      <c r="J12" s="38"/>
      <c r="K12" s="45">
        <f t="shared" si="1"/>
        <v>0</v>
      </c>
      <c r="L12" s="39">
        <f>1+3+2+2+1-1-1-2+6-1-6-1-1</f>
        <v>2</v>
      </c>
      <c r="M12" s="39"/>
      <c r="N12" s="38"/>
      <c r="O12" s="35">
        <f t="shared" si="2"/>
        <v>2</v>
      </c>
      <c r="P12" s="39">
        <f>3-1+16+1+2-1-1-2-1+1-1-1-1-1-1+6</f>
        <v>18</v>
      </c>
      <c r="Q12" s="40"/>
      <c r="R12" s="40"/>
      <c r="S12" s="35">
        <f t="shared" si="3"/>
        <v>18</v>
      </c>
      <c r="T12" s="40">
        <f t="shared" si="4"/>
        <v>20</v>
      </c>
      <c r="U12" s="40">
        <f t="shared" si="4"/>
        <v>0</v>
      </c>
      <c r="V12" s="40">
        <f t="shared" si="4"/>
        <v>0</v>
      </c>
      <c r="W12" s="35">
        <f t="shared" si="5"/>
        <v>20</v>
      </c>
      <c r="X12" s="34"/>
      <c r="Y12" s="31"/>
    </row>
    <row r="13" spans="1:25" s="30" customFormat="1" ht="12.75">
      <c r="A13" s="37">
        <v>7</v>
      </c>
      <c r="B13" s="51" t="s">
        <v>32</v>
      </c>
      <c r="C13" s="49" t="s">
        <v>65</v>
      </c>
      <c r="D13" s="39"/>
      <c r="E13" s="38"/>
      <c r="F13" s="38"/>
      <c r="G13" s="45">
        <f t="shared" si="0"/>
        <v>0</v>
      </c>
      <c r="H13" s="38"/>
      <c r="I13" s="38"/>
      <c r="J13" s="38"/>
      <c r="K13" s="45">
        <f aca="true" t="shared" si="6" ref="K13:K18">H13+I13+J13</f>
        <v>0</v>
      </c>
      <c r="L13" s="39">
        <f>8+3+4+6+1-1-1+1+1+1-5+1-1-2-2+1-1-1-1-1-1</f>
        <v>10</v>
      </c>
      <c r="M13" s="39"/>
      <c r="N13" s="38"/>
      <c r="O13" s="35">
        <f aca="true" t="shared" si="7" ref="O13:O18">L13+M13+N13</f>
        <v>10</v>
      </c>
      <c r="P13" s="39">
        <f>23+2+4+3-1-1-1-1-1-3-2-4-2-1-1-1-2-2-1-1-1-1-1</f>
        <v>4</v>
      </c>
      <c r="Q13" s="40"/>
      <c r="R13" s="40"/>
      <c r="S13" s="35">
        <f aca="true" t="shared" si="8" ref="S13:S18">P13+Q13+R13</f>
        <v>4</v>
      </c>
      <c r="T13" s="40">
        <f aca="true" t="shared" si="9" ref="T13:T18">H13+L13+P13+D13</f>
        <v>14</v>
      </c>
      <c r="U13" s="40">
        <f aca="true" t="shared" si="10" ref="U13:U18">I13+M13+Q13+E13</f>
        <v>0</v>
      </c>
      <c r="V13" s="40">
        <f aca="true" t="shared" si="11" ref="V13:V18">J13+N13+R13+F13</f>
        <v>0</v>
      </c>
      <c r="W13" s="35">
        <f aca="true" t="shared" si="12" ref="W13:W18">T13+U13+V13</f>
        <v>14</v>
      </c>
      <c r="X13" s="34"/>
      <c r="Y13" s="31"/>
    </row>
    <row r="14" spans="1:25" s="30" customFormat="1" ht="22.5">
      <c r="A14" s="37">
        <v>8</v>
      </c>
      <c r="B14" s="51" t="s">
        <v>38</v>
      </c>
      <c r="C14" s="49" t="s">
        <v>66</v>
      </c>
      <c r="D14" s="39"/>
      <c r="E14" s="38"/>
      <c r="F14" s="38"/>
      <c r="G14" s="45">
        <f t="shared" si="0"/>
        <v>0</v>
      </c>
      <c r="H14" s="38"/>
      <c r="I14" s="38"/>
      <c r="J14" s="38"/>
      <c r="K14" s="45">
        <f t="shared" si="6"/>
        <v>0</v>
      </c>
      <c r="L14" s="39">
        <f>2+3+2+3+2+1+2-1+1-1-1+1-1-2-1-1-1-5</f>
        <v>3</v>
      </c>
      <c r="M14" s="39"/>
      <c r="N14" s="38"/>
      <c r="O14" s="35">
        <f t="shared" si="7"/>
        <v>3</v>
      </c>
      <c r="P14" s="39">
        <v>7</v>
      </c>
      <c r="Q14" s="40"/>
      <c r="R14" s="40"/>
      <c r="S14" s="35">
        <f t="shared" si="8"/>
        <v>7</v>
      </c>
      <c r="T14" s="40">
        <f t="shared" si="9"/>
        <v>10</v>
      </c>
      <c r="U14" s="40">
        <f t="shared" si="10"/>
        <v>0</v>
      </c>
      <c r="V14" s="40">
        <f t="shared" si="11"/>
        <v>0</v>
      </c>
      <c r="W14" s="35">
        <f t="shared" si="12"/>
        <v>10</v>
      </c>
      <c r="X14" s="34"/>
      <c r="Y14" s="31"/>
    </row>
    <row r="15" spans="1:25" s="30" customFormat="1" ht="22.5">
      <c r="A15" s="37">
        <v>9</v>
      </c>
      <c r="B15" s="51" t="s">
        <v>38</v>
      </c>
      <c r="C15" s="50" t="s">
        <v>67</v>
      </c>
      <c r="D15" s="39"/>
      <c r="E15" s="38"/>
      <c r="F15" s="38"/>
      <c r="G15" s="45">
        <f t="shared" si="0"/>
        <v>0</v>
      </c>
      <c r="H15" s="38"/>
      <c r="I15" s="38"/>
      <c r="J15" s="38"/>
      <c r="K15" s="45">
        <f t="shared" si="6"/>
        <v>0</v>
      </c>
      <c r="L15" s="38">
        <f>3+2+2+1+2-1-2-1-1-1+2-4-2</f>
        <v>0</v>
      </c>
      <c r="M15" s="39"/>
      <c r="N15" s="38"/>
      <c r="O15" s="35">
        <f t="shared" si="7"/>
        <v>0</v>
      </c>
      <c r="P15" s="39">
        <f>15-1-1+2</f>
        <v>15</v>
      </c>
      <c r="Q15" s="40"/>
      <c r="R15" s="40"/>
      <c r="S15" s="35">
        <f t="shared" si="8"/>
        <v>15</v>
      </c>
      <c r="T15" s="40">
        <f t="shared" si="9"/>
        <v>15</v>
      </c>
      <c r="U15" s="40">
        <f t="shared" si="10"/>
        <v>0</v>
      </c>
      <c r="V15" s="40">
        <f t="shared" si="11"/>
        <v>0</v>
      </c>
      <c r="W15" s="35">
        <f t="shared" si="12"/>
        <v>15</v>
      </c>
      <c r="X15" s="34"/>
      <c r="Y15" s="31"/>
    </row>
    <row r="16" spans="1:25" s="30" customFormat="1" ht="33.75">
      <c r="A16" s="37">
        <v>10</v>
      </c>
      <c r="B16" s="51" t="s">
        <v>40</v>
      </c>
      <c r="C16" s="50" t="s">
        <v>68</v>
      </c>
      <c r="D16" s="39"/>
      <c r="E16" s="38"/>
      <c r="F16" s="38"/>
      <c r="G16" s="45">
        <f t="shared" si="0"/>
        <v>0</v>
      </c>
      <c r="H16" s="38"/>
      <c r="I16" s="38"/>
      <c r="J16" s="38"/>
      <c r="K16" s="45">
        <f t="shared" si="6"/>
        <v>0</v>
      </c>
      <c r="L16" s="39">
        <f>3+3+2+2+1-1-1</f>
        <v>9</v>
      </c>
      <c r="M16" s="39"/>
      <c r="N16" s="38"/>
      <c r="O16" s="35">
        <f t="shared" si="7"/>
        <v>9</v>
      </c>
      <c r="P16" s="39">
        <f>18+1+1+1-1-1-1-1-1-1</f>
        <v>15</v>
      </c>
      <c r="Q16" s="40"/>
      <c r="R16" s="40"/>
      <c r="S16" s="35">
        <f t="shared" si="8"/>
        <v>15</v>
      </c>
      <c r="T16" s="40">
        <f t="shared" si="9"/>
        <v>24</v>
      </c>
      <c r="U16" s="40">
        <f t="shared" si="10"/>
        <v>0</v>
      </c>
      <c r="V16" s="40">
        <f t="shared" si="11"/>
        <v>0</v>
      </c>
      <c r="W16" s="35">
        <f t="shared" si="12"/>
        <v>24</v>
      </c>
      <c r="X16" s="34"/>
      <c r="Y16" s="31"/>
    </row>
    <row r="17" spans="1:25" s="30" customFormat="1" ht="22.5">
      <c r="A17" s="37">
        <v>11</v>
      </c>
      <c r="B17" s="51" t="s">
        <v>70</v>
      </c>
      <c r="C17" s="50" t="s">
        <v>69</v>
      </c>
      <c r="D17" s="39"/>
      <c r="E17" s="38"/>
      <c r="F17" s="38"/>
      <c r="G17" s="45">
        <f t="shared" si="0"/>
        <v>0</v>
      </c>
      <c r="H17" s="38"/>
      <c r="I17" s="38"/>
      <c r="J17" s="38"/>
      <c r="K17" s="45">
        <f t="shared" si="6"/>
        <v>0</v>
      </c>
      <c r="L17" s="39">
        <f>2+3+2+7+1+2-1+1-1-3-1+1-1+1+1-2</f>
        <v>12</v>
      </c>
      <c r="M17" s="39"/>
      <c r="N17" s="38"/>
      <c r="O17" s="35">
        <f t="shared" si="7"/>
        <v>12</v>
      </c>
      <c r="P17" s="39">
        <f>19+2+2-1-1-2-2-1-1-2</f>
        <v>13</v>
      </c>
      <c r="Q17" s="40"/>
      <c r="R17" s="40"/>
      <c r="S17" s="35">
        <f t="shared" si="8"/>
        <v>13</v>
      </c>
      <c r="T17" s="40">
        <f t="shared" si="9"/>
        <v>25</v>
      </c>
      <c r="U17" s="40">
        <f t="shared" si="10"/>
        <v>0</v>
      </c>
      <c r="V17" s="40">
        <f t="shared" si="11"/>
        <v>0</v>
      </c>
      <c r="W17" s="35">
        <f t="shared" si="12"/>
        <v>25</v>
      </c>
      <c r="X17" s="34"/>
      <c r="Y17" s="31"/>
    </row>
    <row r="18" spans="1:25" s="30" customFormat="1" ht="22.5">
      <c r="A18" s="37">
        <v>12</v>
      </c>
      <c r="B18" s="51" t="s">
        <v>70</v>
      </c>
      <c r="C18" s="50" t="s">
        <v>71</v>
      </c>
      <c r="D18" s="39"/>
      <c r="E18" s="38"/>
      <c r="F18" s="38"/>
      <c r="G18" s="45">
        <f t="shared" si="0"/>
        <v>0</v>
      </c>
      <c r="H18" s="38"/>
      <c r="I18" s="38"/>
      <c r="J18" s="38"/>
      <c r="K18" s="45">
        <f t="shared" si="6"/>
        <v>0</v>
      </c>
      <c r="L18" s="39">
        <f>5+2+1+3+2+1-1-1-1+1-1-1-2</f>
        <v>8</v>
      </c>
      <c r="M18" s="39"/>
      <c r="N18" s="38"/>
      <c r="O18" s="35">
        <f t="shared" si="7"/>
        <v>8</v>
      </c>
      <c r="P18" s="39">
        <f>13+2+3-1-1-1-1-1-1-4-1</f>
        <v>7</v>
      </c>
      <c r="Q18" s="40"/>
      <c r="R18" s="40"/>
      <c r="S18" s="35">
        <f t="shared" si="8"/>
        <v>7</v>
      </c>
      <c r="T18" s="40">
        <f t="shared" si="9"/>
        <v>15</v>
      </c>
      <c r="U18" s="40">
        <f t="shared" si="10"/>
        <v>0</v>
      </c>
      <c r="V18" s="40">
        <f t="shared" si="11"/>
        <v>0</v>
      </c>
      <c r="W18" s="35">
        <f t="shared" si="12"/>
        <v>15</v>
      </c>
      <c r="X18" s="34"/>
      <c r="Y18" s="31"/>
    </row>
    <row r="19" spans="1:23" ht="12.75">
      <c r="A19" s="24"/>
      <c r="B19" s="47"/>
      <c r="C19" s="24" t="s">
        <v>5</v>
      </c>
      <c r="D19" s="25">
        <f>SUM(D7:D18)</f>
        <v>0</v>
      </c>
      <c r="E19" s="25">
        <f aca="true" t="shared" si="13" ref="E19:W19">SUM(E7:E18)</f>
        <v>0</v>
      </c>
      <c r="F19" s="25">
        <f t="shared" si="13"/>
        <v>0</v>
      </c>
      <c r="G19" s="25">
        <f t="shared" si="13"/>
        <v>0</v>
      </c>
      <c r="H19" s="25">
        <f t="shared" si="13"/>
        <v>0</v>
      </c>
      <c r="I19" s="25">
        <f t="shared" si="13"/>
        <v>0</v>
      </c>
      <c r="J19" s="25">
        <f t="shared" si="13"/>
        <v>0</v>
      </c>
      <c r="K19" s="25">
        <f t="shared" si="13"/>
        <v>0</v>
      </c>
      <c r="L19" s="25">
        <f t="shared" si="13"/>
        <v>50</v>
      </c>
      <c r="M19" s="25">
        <f t="shared" si="13"/>
        <v>0</v>
      </c>
      <c r="N19" s="25">
        <f t="shared" si="13"/>
        <v>0</v>
      </c>
      <c r="O19" s="25">
        <f t="shared" si="13"/>
        <v>50</v>
      </c>
      <c r="P19" s="25">
        <f t="shared" si="13"/>
        <v>87</v>
      </c>
      <c r="Q19" s="25">
        <f t="shared" si="13"/>
        <v>0</v>
      </c>
      <c r="R19" s="25">
        <f t="shared" si="13"/>
        <v>0</v>
      </c>
      <c r="S19" s="25">
        <f t="shared" si="13"/>
        <v>87</v>
      </c>
      <c r="T19" s="25">
        <f t="shared" si="13"/>
        <v>137</v>
      </c>
      <c r="U19" s="25">
        <f t="shared" si="13"/>
        <v>0</v>
      </c>
      <c r="V19" s="25">
        <f t="shared" si="13"/>
        <v>0</v>
      </c>
      <c r="W19" s="25">
        <f t="shared" si="13"/>
        <v>137</v>
      </c>
    </row>
    <row r="20" spans="1:23" ht="12.75" customHeight="1">
      <c r="A20" s="52"/>
      <c r="B20" s="52"/>
      <c r="C20" s="52"/>
      <c r="D20" s="103" t="str">
        <f>A2</f>
        <v>01.11.2023 йил холати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12.75" customHeight="1">
      <c r="A21" s="53"/>
      <c r="B21" s="53"/>
      <c r="C21" s="5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</row>
    <row r="22" spans="1:23" ht="12.75">
      <c r="A22" s="59"/>
      <c r="B22" s="97"/>
      <c r="C22" s="100" t="s">
        <v>0</v>
      </c>
      <c r="D22" s="59"/>
      <c r="E22" s="60" t="s">
        <v>17</v>
      </c>
      <c r="F22" s="61"/>
      <c r="G22" s="62"/>
      <c r="H22" s="59"/>
      <c r="I22" s="60" t="s">
        <v>9</v>
      </c>
      <c r="J22" s="61"/>
      <c r="K22" s="62"/>
      <c r="L22" s="59"/>
      <c r="M22" s="60" t="s">
        <v>10</v>
      </c>
      <c r="N22" s="61"/>
      <c r="O22" s="62"/>
      <c r="P22" s="59"/>
      <c r="Q22" s="60" t="s">
        <v>1</v>
      </c>
      <c r="R22" s="61"/>
      <c r="S22" s="62"/>
      <c r="T22" s="59"/>
      <c r="U22" s="60" t="s">
        <v>5</v>
      </c>
      <c r="V22" s="61"/>
      <c r="W22" s="63"/>
    </row>
    <row r="23" spans="1:23" ht="24" customHeight="1">
      <c r="A23" s="87"/>
      <c r="B23" s="98"/>
      <c r="C23" s="101"/>
      <c r="D23" s="93" t="s">
        <v>81</v>
      </c>
      <c r="E23" s="94"/>
      <c r="F23" s="94"/>
      <c r="G23" s="95"/>
      <c r="H23" s="93" t="s">
        <v>81</v>
      </c>
      <c r="I23" s="94"/>
      <c r="J23" s="94"/>
      <c r="K23" s="95"/>
      <c r="L23" s="88"/>
      <c r="M23" s="89"/>
      <c r="N23" s="90"/>
      <c r="O23" s="91"/>
      <c r="P23" s="88"/>
      <c r="Q23" s="89"/>
      <c r="R23" s="90"/>
      <c r="S23" s="91"/>
      <c r="T23" s="88"/>
      <c r="U23" s="89"/>
      <c r="V23" s="90"/>
      <c r="W23" s="92"/>
    </row>
    <row r="24" spans="1:23" ht="12.75">
      <c r="A24" s="64"/>
      <c r="B24" s="99"/>
      <c r="C24" s="102"/>
      <c r="D24" s="63" t="s">
        <v>2</v>
      </c>
      <c r="E24" s="63" t="s">
        <v>6</v>
      </c>
      <c r="F24" s="63" t="s">
        <v>4</v>
      </c>
      <c r="G24" s="63" t="s">
        <v>5</v>
      </c>
      <c r="H24" s="63" t="s">
        <v>2</v>
      </c>
      <c r="I24" s="63" t="s">
        <v>6</v>
      </c>
      <c r="J24" s="63" t="s">
        <v>4</v>
      </c>
      <c r="K24" s="63" t="s">
        <v>5</v>
      </c>
      <c r="L24" s="63" t="s">
        <v>8</v>
      </c>
      <c r="M24" s="63" t="s">
        <v>6</v>
      </c>
      <c r="N24" s="63" t="s">
        <v>7</v>
      </c>
      <c r="O24" s="63" t="s">
        <v>5</v>
      </c>
      <c r="P24" s="63" t="s">
        <v>2</v>
      </c>
      <c r="Q24" s="63" t="s">
        <v>6</v>
      </c>
      <c r="R24" s="63" t="s">
        <v>7</v>
      </c>
      <c r="S24" s="63" t="s">
        <v>5</v>
      </c>
      <c r="T24" s="63" t="s">
        <v>2</v>
      </c>
      <c r="U24" s="63" t="s">
        <v>3</v>
      </c>
      <c r="V24" s="63" t="s">
        <v>4</v>
      </c>
      <c r="W24" s="63" t="s">
        <v>5</v>
      </c>
    </row>
    <row r="25" spans="1:23" ht="12.75">
      <c r="A25" s="54"/>
      <c r="B25" s="54"/>
      <c r="C25" s="54"/>
      <c r="D25" s="105" t="s">
        <v>42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</row>
    <row r="26" spans="1:23" ht="22.5">
      <c r="A26" s="37">
        <v>1</v>
      </c>
      <c r="B26" s="69" t="s">
        <v>80</v>
      </c>
      <c r="C26" s="70" t="s">
        <v>79</v>
      </c>
      <c r="D26" s="38"/>
      <c r="E26" s="38"/>
      <c r="F26" s="38"/>
      <c r="G26" s="45">
        <f aca="true" t="shared" si="14" ref="G26:G36">D26+E26+F26</f>
        <v>0</v>
      </c>
      <c r="H26" s="38"/>
      <c r="I26" s="38"/>
      <c r="J26" s="38"/>
      <c r="K26" s="45">
        <f aca="true" t="shared" si="15" ref="K26:K33">H26+I26+J26</f>
        <v>0</v>
      </c>
      <c r="L26" s="40"/>
      <c r="M26" s="40"/>
      <c r="N26" s="40"/>
      <c r="O26" s="35">
        <f aca="true" t="shared" si="16" ref="O26:O33">L26+M26+N26</f>
        <v>0</v>
      </c>
      <c r="P26" s="40"/>
      <c r="Q26" s="40"/>
      <c r="R26" s="40"/>
      <c r="S26" s="35">
        <f aca="true" t="shared" si="17" ref="S26:S33">P26+Q26+R26</f>
        <v>0</v>
      </c>
      <c r="T26" s="40">
        <f aca="true" t="shared" si="18" ref="T26:V29">H26+L26+P26+D26</f>
        <v>0</v>
      </c>
      <c r="U26" s="40">
        <f t="shared" si="18"/>
        <v>0</v>
      </c>
      <c r="V26" s="40">
        <f t="shared" si="18"/>
        <v>0</v>
      </c>
      <c r="W26" s="35">
        <f aca="true" t="shared" si="19" ref="W26:W33">T26+U26+V26</f>
        <v>0</v>
      </c>
    </row>
    <row r="27" spans="1:23" ht="22.5">
      <c r="A27" s="37">
        <v>2</v>
      </c>
      <c r="B27" s="69" t="s">
        <v>32</v>
      </c>
      <c r="C27" s="70" t="s">
        <v>53</v>
      </c>
      <c r="D27" s="38"/>
      <c r="E27" s="38"/>
      <c r="F27" s="38"/>
      <c r="G27" s="45">
        <f t="shared" si="14"/>
        <v>0</v>
      </c>
      <c r="H27" s="38"/>
      <c r="I27" s="38"/>
      <c r="J27" s="38"/>
      <c r="K27" s="45">
        <f t="shared" si="15"/>
        <v>0</v>
      </c>
      <c r="L27" s="40"/>
      <c r="M27" s="40"/>
      <c r="N27" s="40"/>
      <c r="O27" s="35">
        <f t="shared" si="16"/>
        <v>0</v>
      </c>
      <c r="P27" s="40"/>
      <c r="Q27" s="40"/>
      <c r="R27" s="40"/>
      <c r="S27" s="35">
        <f t="shared" si="17"/>
        <v>0</v>
      </c>
      <c r="T27" s="40">
        <f t="shared" si="18"/>
        <v>0</v>
      </c>
      <c r="U27" s="40">
        <f t="shared" si="18"/>
        <v>0</v>
      </c>
      <c r="V27" s="40">
        <f t="shared" si="18"/>
        <v>0</v>
      </c>
      <c r="W27" s="35">
        <f t="shared" si="19"/>
        <v>0</v>
      </c>
    </row>
    <row r="28" spans="1:23" ht="22.5">
      <c r="A28" s="37">
        <v>3</v>
      </c>
      <c r="B28" s="69" t="s">
        <v>55</v>
      </c>
      <c r="C28" s="70" t="s">
        <v>54</v>
      </c>
      <c r="D28" s="38"/>
      <c r="E28" s="38"/>
      <c r="F28" s="38"/>
      <c r="G28" s="45">
        <f t="shared" si="14"/>
        <v>0</v>
      </c>
      <c r="H28" s="38"/>
      <c r="I28" s="38"/>
      <c r="J28" s="38"/>
      <c r="K28" s="45">
        <f t="shared" si="15"/>
        <v>0</v>
      </c>
      <c r="L28" s="40"/>
      <c r="M28" s="40"/>
      <c r="N28" s="40"/>
      <c r="O28" s="35">
        <f t="shared" si="16"/>
        <v>0</v>
      </c>
      <c r="P28" s="40"/>
      <c r="Q28" s="40"/>
      <c r="R28" s="40"/>
      <c r="S28" s="35">
        <f t="shared" si="17"/>
        <v>0</v>
      </c>
      <c r="T28" s="40">
        <f t="shared" si="18"/>
        <v>0</v>
      </c>
      <c r="U28" s="40">
        <f t="shared" si="18"/>
        <v>0</v>
      </c>
      <c r="V28" s="40">
        <f t="shared" si="18"/>
        <v>0</v>
      </c>
      <c r="W28" s="35">
        <f t="shared" si="19"/>
        <v>0</v>
      </c>
    </row>
    <row r="29" spans="1:23" ht="33.75">
      <c r="A29" s="37">
        <v>4</v>
      </c>
      <c r="B29" s="69" t="s">
        <v>40</v>
      </c>
      <c r="C29" s="70" t="s">
        <v>39</v>
      </c>
      <c r="D29" s="38"/>
      <c r="E29" s="38"/>
      <c r="F29" s="38"/>
      <c r="G29" s="45">
        <f t="shared" si="14"/>
        <v>0</v>
      </c>
      <c r="H29" s="38">
        <v>1</v>
      </c>
      <c r="I29" s="38"/>
      <c r="J29" s="38"/>
      <c r="K29" s="45">
        <f t="shared" si="15"/>
        <v>1</v>
      </c>
      <c r="L29" s="40"/>
      <c r="M29" s="40"/>
      <c r="N29" s="40"/>
      <c r="O29" s="35">
        <f t="shared" si="16"/>
        <v>0</v>
      </c>
      <c r="P29" s="40"/>
      <c r="Q29" s="40"/>
      <c r="R29" s="40"/>
      <c r="S29" s="35">
        <f t="shared" si="17"/>
        <v>0</v>
      </c>
      <c r="T29" s="40">
        <f t="shared" si="18"/>
        <v>1</v>
      </c>
      <c r="U29" s="40">
        <f t="shared" si="18"/>
        <v>0</v>
      </c>
      <c r="V29" s="40">
        <f t="shared" si="18"/>
        <v>0</v>
      </c>
      <c r="W29" s="35">
        <f t="shared" si="19"/>
        <v>1</v>
      </c>
    </row>
    <row r="30" spans="1:23" ht="22.5">
      <c r="A30" s="37">
        <v>5</v>
      </c>
      <c r="B30" s="69" t="s">
        <v>59</v>
      </c>
      <c r="C30" s="70" t="s">
        <v>60</v>
      </c>
      <c r="D30" s="39"/>
      <c r="E30" s="38"/>
      <c r="F30" s="38"/>
      <c r="G30" s="45">
        <f t="shared" si="14"/>
        <v>0</v>
      </c>
      <c r="H30" s="39"/>
      <c r="I30" s="38"/>
      <c r="J30" s="38"/>
      <c r="K30" s="45">
        <f t="shared" si="15"/>
        <v>0</v>
      </c>
      <c r="L30" s="40"/>
      <c r="M30" s="40"/>
      <c r="N30" s="40"/>
      <c r="O30" s="35">
        <f t="shared" si="16"/>
        <v>0</v>
      </c>
      <c r="P30" s="40"/>
      <c r="Q30" s="40"/>
      <c r="R30" s="40"/>
      <c r="S30" s="35">
        <f t="shared" si="17"/>
        <v>0</v>
      </c>
      <c r="T30" s="40">
        <f aca="true" t="shared" si="20" ref="T30:V33">H30+L30+P30+D30</f>
        <v>0</v>
      </c>
      <c r="U30" s="40">
        <f t="shared" si="20"/>
        <v>0</v>
      </c>
      <c r="V30" s="40">
        <f t="shared" si="20"/>
        <v>0</v>
      </c>
      <c r="W30" s="35">
        <f t="shared" si="19"/>
        <v>0</v>
      </c>
    </row>
    <row r="31" spans="1:23" ht="33.75">
      <c r="A31" s="37">
        <v>6</v>
      </c>
      <c r="B31" s="69" t="s">
        <v>62</v>
      </c>
      <c r="C31" s="70" t="s">
        <v>61</v>
      </c>
      <c r="D31" s="39"/>
      <c r="E31" s="38"/>
      <c r="F31" s="38"/>
      <c r="G31" s="45">
        <f t="shared" si="14"/>
        <v>0</v>
      </c>
      <c r="H31" s="39">
        <v>2</v>
      </c>
      <c r="I31" s="38"/>
      <c r="J31" s="38"/>
      <c r="K31" s="45">
        <f t="shared" si="15"/>
        <v>2</v>
      </c>
      <c r="L31" s="40"/>
      <c r="M31" s="40"/>
      <c r="N31" s="40"/>
      <c r="O31" s="35">
        <f t="shared" si="16"/>
        <v>0</v>
      </c>
      <c r="P31" s="40"/>
      <c r="Q31" s="40"/>
      <c r="R31" s="40"/>
      <c r="S31" s="35">
        <f t="shared" si="17"/>
        <v>0</v>
      </c>
      <c r="T31" s="40">
        <f t="shared" si="20"/>
        <v>2</v>
      </c>
      <c r="U31" s="40">
        <f t="shared" si="20"/>
        <v>0</v>
      </c>
      <c r="V31" s="40">
        <f t="shared" si="20"/>
        <v>0</v>
      </c>
      <c r="W31" s="35">
        <f t="shared" si="19"/>
        <v>2</v>
      </c>
    </row>
    <row r="32" spans="1:23" ht="33.75">
      <c r="A32" s="37">
        <v>7</v>
      </c>
      <c r="B32" s="69" t="s">
        <v>62</v>
      </c>
      <c r="C32" s="70" t="s">
        <v>63</v>
      </c>
      <c r="D32" s="39"/>
      <c r="E32" s="38"/>
      <c r="F32" s="38"/>
      <c r="G32" s="45">
        <f t="shared" si="14"/>
        <v>0</v>
      </c>
      <c r="H32" s="39"/>
      <c r="I32" s="38"/>
      <c r="J32" s="38"/>
      <c r="K32" s="45">
        <f t="shared" si="15"/>
        <v>0</v>
      </c>
      <c r="L32" s="40"/>
      <c r="M32" s="40"/>
      <c r="N32" s="40"/>
      <c r="O32" s="35">
        <f t="shared" si="16"/>
        <v>0</v>
      </c>
      <c r="P32" s="40"/>
      <c r="Q32" s="40"/>
      <c r="R32" s="40"/>
      <c r="S32" s="35">
        <f t="shared" si="17"/>
        <v>0</v>
      </c>
      <c r="T32" s="40">
        <f t="shared" si="20"/>
        <v>0</v>
      </c>
      <c r="U32" s="40">
        <f t="shared" si="20"/>
        <v>0</v>
      </c>
      <c r="V32" s="40">
        <f t="shared" si="20"/>
        <v>0</v>
      </c>
      <c r="W32" s="35">
        <f t="shared" si="19"/>
        <v>0</v>
      </c>
    </row>
    <row r="33" spans="1:23" ht="33.75">
      <c r="A33" s="37">
        <v>8</v>
      </c>
      <c r="B33" s="69" t="s">
        <v>62</v>
      </c>
      <c r="C33" s="70" t="s">
        <v>64</v>
      </c>
      <c r="D33" s="39"/>
      <c r="E33" s="38"/>
      <c r="F33" s="38"/>
      <c r="G33" s="45">
        <f t="shared" si="14"/>
        <v>0</v>
      </c>
      <c r="H33" s="39"/>
      <c r="I33" s="38"/>
      <c r="J33" s="38"/>
      <c r="K33" s="45">
        <f t="shared" si="15"/>
        <v>0</v>
      </c>
      <c r="L33" s="40"/>
      <c r="M33" s="40"/>
      <c r="N33" s="40"/>
      <c r="O33" s="35">
        <f t="shared" si="16"/>
        <v>0</v>
      </c>
      <c r="P33" s="40"/>
      <c r="Q33" s="40"/>
      <c r="R33" s="40"/>
      <c r="S33" s="35">
        <f t="shared" si="17"/>
        <v>0</v>
      </c>
      <c r="T33" s="40">
        <f t="shared" si="20"/>
        <v>0</v>
      </c>
      <c r="U33" s="40">
        <f t="shared" si="20"/>
        <v>0</v>
      </c>
      <c r="V33" s="40">
        <f t="shared" si="20"/>
        <v>0</v>
      </c>
      <c r="W33" s="35">
        <f t="shared" si="19"/>
        <v>0</v>
      </c>
    </row>
    <row r="34" spans="1:23" ht="33.75">
      <c r="A34" s="37">
        <v>9</v>
      </c>
      <c r="B34" s="71" t="s">
        <v>73</v>
      </c>
      <c r="C34" s="71" t="s">
        <v>72</v>
      </c>
      <c r="D34" s="39"/>
      <c r="E34" s="38"/>
      <c r="F34" s="38"/>
      <c r="G34" s="45">
        <f t="shared" si="14"/>
        <v>0</v>
      </c>
      <c r="H34" s="39"/>
      <c r="I34" s="38"/>
      <c r="J34" s="38"/>
      <c r="K34" s="45">
        <f>H34+I34+J34</f>
        <v>0</v>
      </c>
      <c r="L34" s="40"/>
      <c r="M34" s="40"/>
      <c r="N34" s="40"/>
      <c r="O34" s="35">
        <f>L34+M34+N34</f>
        <v>0</v>
      </c>
      <c r="P34" s="40"/>
      <c r="Q34" s="40"/>
      <c r="R34" s="40"/>
      <c r="S34" s="35">
        <f>P34+Q34+R34</f>
        <v>0</v>
      </c>
      <c r="T34" s="40">
        <f aca="true" t="shared" si="21" ref="T34:V37">H34+L34+P34+D34</f>
        <v>0</v>
      </c>
      <c r="U34" s="40">
        <f t="shared" si="21"/>
        <v>0</v>
      </c>
      <c r="V34" s="40">
        <f t="shared" si="21"/>
        <v>0</v>
      </c>
      <c r="W34" s="35">
        <f>T34+U34+V34</f>
        <v>0</v>
      </c>
    </row>
    <row r="35" spans="1:23" ht="22.5">
      <c r="A35" s="37">
        <v>10</v>
      </c>
      <c r="B35" s="71" t="s">
        <v>75</v>
      </c>
      <c r="C35" s="71" t="s">
        <v>74</v>
      </c>
      <c r="D35" s="39"/>
      <c r="E35" s="38"/>
      <c r="F35" s="38"/>
      <c r="G35" s="45">
        <f t="shared" si="14"/>
        <v>0</v>
      </c>
      <c r="H35" s="39"/>
      <c r="I35" s="38"/>
      <c r="J35" s="38"/>
      <c r="K35" s="45">
        <f>H35+I35+J35</f>
        <v>0</v>
      </c>
      <c r="L35" s="40"/>
      <c r="M35" s="40"/>
      <c r="N35" s="40"/>
      <c r="O35" s="35">
        <f>L35+M35+N35</f>
        <v>0</v>
      </c>
      <c r="P35" s="40"/>
      <c r="Q35" s="40"/>
      <c r="R35" s="40"/>
      <c r="S35" s="35">
        <f>P35+Q35+R35</f>
        <v>0</v>
      </c>
      <c r="T35" s="40">
        <f t="shared" si="21"/>
        <v>0</v>
      </c>
      <c r="U35" s="40">
        <f t="shared" si="21"/>
        <v>0</v>
      </c>
      <c r="V35" s="40">
        <f t="shared" si="21"/>
        <v>0</v>
      </c>
      <c r="W35" s="35">
        <f>T35+U35+V35</f>
        <v>0</v>
      </c>
    </row>
    <row r="36" spans="1:23" ht="22.5">
      <c r="A36" s="37">
        <v>11</v>
      </c>
      <c r="B36" s="72" t="s">
        <v>77</v>
      </c>
      <c r="C36" s="72" t="s">
        <v>76</v>
      </c>
      <c r="D36" s="39"/>
      <c r="E36" s="38"/>
      <c r="F36" s="38"/>
      <c r="G36" s="45">
        <f t="shared" si="14"/>
        <v>0</v>
      </c>
      <c r="H36" s="39"/>
      <c r="I36" s="38"/>
      <c r="J36" s="38"/>
      <c r="K36" s="45">
        <f>H36+I36+J36</f>
        <v>0</v>
      </c>
      <c r="L36" s="40"/>
      <c r="M36" s="40"/>
      <c r="N36" s="40"/>
      <c r="O36" s="35">
        <f>L36+M36+N36</f>
        <v>0</v>
      </c>
      <c r="P36" s="40"/>
      <c r="Q36" s="40"/>
      <c r="R36" s="40"/>
      <c r="S36" s="35">
        <f>P36+Q36+R36</f>
        <v>0</v>
      </c>
      <c r="T36" s="40">
        <f t="shared" si="21"/>
        <v>0</v>
      </c>
      <c r="U36" s="40">
        <f t="shared" si="21"/>
        <v>0</v>
      </c>
      <c r="V36" s="40">
        <f t="shared" si="21"/>
        <v>0</v>
      </c>
      <c r="W36" s="35">
        <f>T36+U36+V36</f>
        <v>0</v>
      </c>
    </row>
    <row r="37" spans="1:23" ht="22.5">
      <c r="A37" s="37">
        <v>12</v>
      </c>
      <c r="B37" s="73" t="s">
        <v>77</v>
      </c>
      <c r="C37" s="73" t="s">
        <v>78</v>
      </c>
      <c r="D37" s="39"/>
      <c r="E37" s="38"/>
      <c r="F37" s="38"/>
      <c r="G37" s="45">
        <f>D37+E37+F37</f>
        <v>0</v>
      </c>
      <c r="H37" s="39"/>
      <c r="I37" s="38"/>
      <c r="J37" s="38"/>
      <c r="K37" s="45">
        <f>H37+I37+J37</f>
        <v>0</v>
      </c>
      <c r="L37" s="40"/>
      <c r="M37" s="40"/>
      <c r="N37" s="40"/>
      <c r="O37" s="35">
        <f>L37+M37+N37</f>
        <v>0</v>
      </c>
      <c r="P37" s="40"/>
      <c r="Q37" s="40"/>
      <c r="R37" s="40"/>
      <c r="S37" s="35">
        <f>P37+Q37+R37</f>
        <v>0</v>
      </c>
      <c r="T37" s="40">
        <f t="shared" si="21"/>
        <v>0</v>
      </c>
      <c r="U37" s="40">
        <f t="shared" si="21"/>
        <v>0</v>
      </c>
      <c r="V37" s="40">
        <f t="shared" si="21"/>
        <v>0</v>
      </c>
      <c r="W37" s="35">
        <f>T37+U37+V37</f>
        <v>0</v>
      </c>
    </row>
    <row r="38" spans="1:24" ht="12.75">
      <c r="A38" s="24"/>
      <c r="B38" s="47"/>
      <c r="C38" s="24" t="s">
        <v>5</v>
      </c>
      <c r="D38" s="25">
        <f>SUM(D24:D37)</f>
        <v>0</v>
      </c>
      <c r="E38" s="25">
        <f aca="true" t="shared" si="22" ref="E38:W38">SUM(E24:E37)</f>
        <v>0</v>
      </c>
      <c r="F38" s="25">
        <f t="shared" si="22"/>
        <v>0</v>
      </c>
      <c r="G38" s="25">
        <f t="shared" si="22"/>
        <v>0</v>
      </c>
      <c r="H38" s="25">
        <f t="shared" si="22"/>
        <v>3</v>
      </c>
      <c r="I38" s="25">
        <f t="shared" si="22"/>
        <v>0</v>
      </c>
      <c r="J38" s="25">
        <f t="shared" si="22"/>
        <v>0</v>
      </c>
      <c r="K38" s="25">
        <f t="shared" si="22"/>
        <v>3</v>
      </c>
      <c r="L38" s="25">
        <f t="shared" si="22"/>
        <v>0</v>
      </c>
      <c r="M38" s="25">
        <f t="shared" si="22"/>
        <v>0</v>
      </c>
      <c r="N38" s="25">
        <f t="shared" si="22"/>
        <v>0</v>
      </c>
      <c r="O38" s="25">
        <f t="shared" si="22"/>
        <v>0</v>
      </c>
      <c r="P38" s="25">
        <f t="shared" si="22"/>
        <v>0</v>
      </c>
      <c r="Q38" s="25">
        <f t="shared" si="22"/>
        <v>0</v>
      </c>
      <c r="R38" s="25">
        <f t="shared" si="22"/>
        <v>0</v>
      </c>
      <c r="S38" s="25">
        <f t="shared" si="22"/>
        <v>0</v>
      </c>
      <c r="T38" s="25">
        <f t="shared" si="22"/>
        <v>3</v>
      </c>
      <c r="U38" s="25">
        <f t="shared" si="22"/>
        <v>0</v>
      </c>
      <c r="V38" s="25">
        <f t="shared" si="22"/>
        <v>0</v>
      </c>
      <c r="W38" s="25">
        <f t="shared" si="22"/>
        <v>3</v>
      </c>
      <c r="X38" s="86"/>
    </row>
    <row r="39" spans="2:8" ht="12.75">
      <c r="B39" s="27" t="s">
        <v>11</v>
      </c>
      <c r="C39" s="26">
        <f>+W7+W8+W9+W10+W12+W13+W15+W31+W32</f>
        <v>65</v>
      </c>
      <c r="H39" s="36"/>
    </row>
    <row r="40" spans="2:23" ht="22.5">
      <c r="B40" s="28" t="s">
        <v>12</v>
      </c>
      <c r="C40" s="26">
        <f>+W11+W14+W16+W26+W29</f>
        <v>35</v>
      </c>
      <c r="H40" s="36"/>
      <c r="W40">
        <f>W19+W38</f>
        <v>140</v>
      </c>
    </row>
    <row r="41" spans="2:8" ht="12.75">
      <c r="B41" s="28" t="s">
        <v>13</v>
      </c>
      <c r="C41" s="26"/>
      <c r="H41" s="36"/>
    </row>
    <row r="42" spans="2:8" ht="12.75">
      <c r="B42" s="28" t="s">
        <v>14</v>
      </c>
      <c r="C42" s="26">
        <f>+W28</f>
        <v>0</v>
      </c>
      <c r="H42" s="36"/>
    </row>
    <row r="43" spans="2:8" ht="22.5">
      <c r="B43" s="29" t="s">
        <v>15</v>
      </c>
      <c r="C43" s="26">
        <f>+W17+W18+W27+W30+W33</f>
        <v>40</v>
      </c>
      <c r="H43" s="36"/>
    </row>
    <row r="44" spans="2:8" ht="22.5">
      <c r="B44" s="74" t="s">
        <v>16</v>
      </c>
      <c r="C44" s="75"/>
      <c r="H44" s="36"/>
    </row>
    <row r="45" spans="2:7" ht="15">
      <c r="B45" s="85"/>
      <c r="C45" s="78" t="s">
        <v>56</v>
      </c>
      <c r="D45" s="96" t="s">
        <v>57</v>
      </c>
      <c r="E45" s="96"/>
      <c r="F45" s="96"/>
      <c r="G45" s="96"/>
    </row>
    <row r="46" spans="2:7" ht="33.75">
      <c r="B46" s="79" t="s">
        <v>52</v>
      </c>
      <c r="C46" s="80">
        <f>W8+W16</f>
        <v>38</v>
      </c>
      <c r="D46" s="81"/>
      <c r="E46" s="81"/>
      <c r="F46" s="81"/>
      <c r="G46" s="81"/>
    </row>
    <row r="47" spans="2:7" ht="12.75">
      <c r="B47" s="82" t="s">
        <v>19</v>
      </c>
      <c r="C47" s="83">
        <f>W7+W13</f>
        <v>14</v>
      </c>
      <c r="D47" s="81">
        <f>+W32+W30+W35</f>
        <v>0</v>
      </c>
      <c r="E47" s="81"/>
      <c r="F47" s="81"/>
      <c r="G47" s="81"/>
    </row>
    <row r="48" spans="2:7" ht="12.75">
      <c r="B48" s="82" t="s">
        <v>45</v>
      </c>
      <c r="C48" s="83"/>
      <c r="D48" s="81">
        <f>+W27</f>
        <v>0</v>
      </c>
      <c r="E48" s="81"/>
      <c r="F48" s="81"/>
      <c r="G48" s="81"/>
    </row>
    <row r="49" spans="2:7" ht="12.75">
      <c r="B49" s="82" t="s">
        <v>24</v>
      </c>
      <c r="C49" s="83"/>
      <c r="D49" s="81"/>
      <c r="E49" s="81"/>
      <c r="F49" s="81"/>
      <c r="G49" s="81"/>
    </row>
    <row r="50" spans="2:7" ht="12.75">
      <c r="B50" s="82" t="s">
        <v>46</v>
      </c>
      <c r="C50" s="83">
        <f>+W17+W18</f>
        <v>40</v>
      </c>
      <c r="D50" s="81">
        <f>+W33+W34+W36</f>
        <v>0</v>
      </c>
      <c r="E50" s="81"/>
      <c r="F50" s="81"/>
      <c r="G50" s="81"/>
    </row>
    <row r="51" spans="2:7" ht="12.75">
      <c r="B51" s="82" t="s">
        <v>22</v>
      </c>
      <c r="C51" s="83"/>
      <c r="D51" s="81"/>
      <c r="E51" s="81"/>
      <c r="F51" s="81"/>
      <c r="G51" s="81"/>
    </row>
    <row r="52" spans="2:7" ht="12.75">
      <c r="B52" s="82" t="s">
        <v>47</v>
      </c>
      <c r="C52" s="83">
        <f>W11</f>
        <v>0</v>
      </c>
      <c r="D52" s="81">
        <f>W29+W31+W37</f>
        <v>3</v>
      </c>
      <c r="E52" s="81"/>
      <c r="F52" s="81"/>
      <c r="G52" s="81"/>
    </row>
    <row r="53" spans="2:7" ht="12.75">
      <c r="B53" s="82" t="s">
        <v>48</v>
      </c>
      <c r="C53" s="83"/>
      <c r="D53" s="81"/>
      <c r="E53" s="81"/>
      <c r="F53" s="81"/>
      <c r="G53" s="81"/>
    </row>
    <row r="54" spans="2:7" ht="12.75">
      <c r="B54" s="82" t="s">
        <v>49</v>
      </c>
      <c r="C54" s="83">
        <f>W10+W15</f>
        <v>15</v>
      </c>
      <c r="D54" s="81">
        <f>W26</f>
        <v>0</v>
      </c>
      <c r="E54" s="81"/>
      <c r="F54" s="81"/>
      <c r="G54" s="81"/>
    </row>
    <row r="55" spans="2:7" ht="22.5">
      <c r="B55" s="84" t="s">
        <v>50</v>
      </c>
      <c r="C55" s="83">
        <f>W12+W9+W14</f>
        <v>30</v>
      </c>
      <c r="D55" s="81"/>
      <c r="E55" s="81"/>
      <c r="F55" s="81"/>
      <c r="G55" s="81"/>
    </row>
    <row r="56" spans="2:7" ht="12.75">
      <c r="B56" s="84" t="s">
        <v>51</v>
      </c>
      <c r="C56" s="83"/>
      <c r="D56" s="81">
        <f>W28</f>
        <v>0</v>
      </c>
      <c r="E56" s="81"/>
      <c r="F56" s="81"/>
      <c r="G56" s="81"/>
    </row>
    <row r="57" spans="3:4" ht="12.75">
      <c r="C57" s="76"/>
      <c r="D57" s="77"/>
    </row>
  </sheetData>
  <sheetProtection/>
  <mergeCells count="14">
    <mergeCell ref="A1:W1"/>
    <mergeCell ref="A2:W2"/>
    <mergeCell ref="A6:W6"/>
    <mergeCell ref="C3:C5"/>
    <mergeCell ref="B3:B5"/>
    <mergeCell ref="P4:S4"/>
    <mergeCell ref="M4:O4"/>
    <mergeCell ref="H23:K23"/>
    <mergeCell ref="D23:G23"/>
    <mergeCell ref="D45:G45"/>
    <mergeCell ref="B22:B24"/>
    <mergeCell ref="C22:C24"/>
    <mergeCell ref="D20:W21"/>
    <mergeCell ref="D25:W25"/>
  </mergeCells>
  <printOptions/>
  <pageMargins left="0.8267716535433072" right="0.6692913385826772" top="0.5118110236220472" bottom="0.2755905511811024" header="0.5118110236220472" footer="0.2755905511811024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115" zoomScaleSheetLayoutView="115" zoomScalePageLayoutView="0" workbookViewId="0" topLeftCell="A1">
      <pane xSplit="2" ySplit="4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9" sqref="I9"/>
    </sheetView>
  </sheetViews>
  <sheetFormatPr defaultColWidth="9.00390625" defaultRowHeight="12.75"/>
  <cols>
    <col min="1" max="1" width="3.00390625" style="0" customWidth="1"/>
    <col min="2" max="2" width="23.25390625" style="0" customWidth="1"/>
    <col min="3" max="3" width="5.75390625" style="0" customWidth="1"/>
    <col min="4" max="4" width="3.375" style="0" customWidth="1"/>
    <col min="5" max="5" width="4.00390625" style="0" customWidth="1"/>
    <col min="6" max="6" width="5.625" style="0" customWidth="1"/>
    <col min="7" max="7" width="5.75390625" style="0" customWidth="1"/>
    <col min="8" max="8" width="3.375" style="0" customWidth="1"/>
    <col min="9" max="9" width="4.00390625" style="0" customWidth="1"/>
    <col min="10" max="10" width="5.625" style="0" customWidth="1"/>
    <col min="11" max="11" width="4.875" style="0" customWidth="1"/>
    <col min="12" max="13" width="3.875" style="0" customWidth="1"/>
    <col min="14" max="14" width="5.25390625" style="0" customWidth="1"/>
    <col min="15" max="15" width="3.875" style="0" customWidth="1"/>
    <col min="16" max="17" width="3.75390625" style="0" customWidth="1"/>
    <col min="18" max="18" width="5.625" style="0" customWidth="1"/>
    <col min="19" max="19" width="5.75390625" style="0" customWidth="1"/>
    <col min="20" max="20" width="4.125" style="0" customWidth="1"/>
    <col min="21" max="21" width="4.25390625" style="0" customWidth="1"/>
    <col min="22" max="22" width="6.00390625" style="0" customWidth="1"/>
    <col min="23" max="23" width="18.75390625" style="0" bestFit="1" customWidth="1"/>
    <col min="24" max="24" width="9.125" style="3" customWidth="1"/>
  </cols>
  <sheetData>
    <row r="1" spans="1:22" ht="29.2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15.75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4" s="9" customFormat="1" ht="12.75">
      <c r="A3" s="18"/>
      <c r="B3" s="112" t="s">
        <v>0</v>
      </c>
      <c r="C3" s="18"/>
      <c r="D3" s="19" t="s">
        <v>17</v>
      </c>
      <c r="E3" s="20"/>
      <c r="F3" s="21"/>
      <c r="G3" s="18"/>
      <c r="H3" s="19" t="s">
        <v>9</v>
      </c>
      <c r="I3" s="20"/>
      <c r="J3" s="21"/>
      <c r="K3" s="18"/>
      <c r="L3" s="19" t="s">
        <v>10</v>
      </c>
      <c r="M3" s="20"/>
      <c r="N3" s="21"/>
      <c r="O3" s="18"/>
      <c r="P3" s="19" t="s">
        <v>1</v>
      </c>
      <c r="Q3" s="20"/>
      <c r="R3" s="21"/>
      <c r="S3" s="18"/>
      <c r="T3" s="19" t="s">
        <v>5</v>
      </c>
      <c r="U3" s="20"/>
      <c r="V3" s="22"/>
      <c r="X3" s="11"/>
    </row>
    <row r="4" spans="1:24" s="9" customFormat="1" ht="12.75">
      <c r="A4" s="23"/>
      <c r="B4" s="113"/>
      <c r="C4" s="22" t="s">
        <v>2</v>
      </c>
      <c r="D4" s="22" t="s">
        <v>6</v>
      </c>
      <c r="E4" s="22" t="s">
        <v>4</v>
      </c>
      <c r="F4" s="22" t="s">
        <v>5</v>
      </c>
      <c r="G4" s="22" t="s">
        <v>2</v>
      </c>
      <c r="H4" s="22" t="s">
        <v>6</v>
      </c>
      <c r="I4" s="22" t="s">
        <v>4</v>
      </c>
      <c r="J4" s="22" t="s">
        <v>5</v>
      </c>
      <c r="K4" s="22" t="s">
        <v>8</v>
      </c>
      <c r="L4" s="22" t="s">
        <v>6</v>
      </c>
      <c r="M4" s="22" t="s">
        <v>7</v>
      </c>
      <c r="N4" s="22" t="s">
        <v>5</v>
      </c>
      <c r="O4" s="22" t="s">
        <v>2</v>
      </c>
      <c r="P4" s="22" t="s">
        <v>6</v>
      </c>
      <c r="Q4" s="22" t="s">
        <v>7</v>
      </c>
      <c r="R4" s="22" t="s">
        <v>5</v>
      </c>
      <c r="S4" s="22" t="s">
        <v>2</v>
      </c>
      <c r="T4" s="22" t="s">
        <v>3</v>
      </c>
      <c r="U4" s="22" t="s">
        <v>4</v>
      </c>
      <c r="V4" s="22" t="s">
        <v>5</v>
      </c>
      <c r="X4" s="11"/>
    </row>
    <row r="5" spans="1:22" ht="12.7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4" s="32" customFormat="1" ht="22.5">
      <c r="A6" s="37">
        <v>1</v>
      </c>
      <c r="B6" s="49" t="s">
        <v>31</v>
      </c>
      <c r="C6" s="38"/>
      <c r="D6" s="38"/>
      <c r="E6" s="38"/>
      <c r="F6" s="39">
        <f aca="true" t="shared" si="0" ref="F6:F11">C6+D6+E6</f>
        <v>0</v>
      </c>
      <c r="G6" s="38"/>
      <c r="H6" s="38"/>
      <c r="I6" s="38"/>
      <c r="J6" s="39">
        <f aca="true" t="shared" si="1" ref="J6:J11">G6+H6+I6</f>
        <v>0</v>
      </c>
      <c r="K6" s="40"/>
      <c r="L6" s="40"/>
      <c r="M6" s="40"/>
      <c r="N6" s="41">
        <f aca="true" t="shared" si="2" ref="N6:N11">K6+L6+M6</f>
        <v>0</v>
      </c>
      <c r="O6" s="40"/>
      <c r="P6" s="40"/>
      <c r="Q6" s="40"/>
      <c r="R6" s="41">
        <f aca="true" t="shared" si="3" ref="R6:R11">O6+P6+Q6</f>
        <v>0</v>
      </c>
      <c r="S6" s="40">
        <f>G6+K6+O6+C6</f>
        <v>0</v>
      </c>
      <c r="T6" s="40">
        <f>H6+L6+P6+D6</f>
        <v>0</v>
      </c>
      <c r="U6" s="40">
        <f>I6+M6+Q6+E6</f>
        <v>0</v>
      </c>
      <c r="V6" s="35">
        <f aca="true" t="shared" si="4" ref="V6:V11">S6+T6+U6</f>
        <v>0</v>
      </c>
      <c r="X6" s="33"/>
    </row>
    <row r="7" spans="1:24" s="30" customFormat="1" ht="12.75">
      <c r="A7" s="37">
        <v>2</v>
      </c>
      <c r="B7" s="50" t="s">
        <v>33</v>
      </c>
      <c r="C7" s="38"/>
      <c r="D7" s="38"/>
      <c r="E7" s="38"/>
      <c r="F7" s="39">
        <f t="shared" si="0"/>
        <v>0</v>
      </c>
      <c r="G7" s="38"/>
      <c r="H7" s="38"/>
      <c r="I7" s="38"/>
      <c r="J7" s="39">
        <f t="shared" si="1"/>
        <v>0</v>
      </c>
      <c r="K7" s="40"/>
      <c r="L7" s="40"/>
      <c r="M7" s="40"/>
      <c r="N7" s="41">
        <f t="shared" si="2"/>
        <v>0</v>
      </c>
      <c r="O7" s="40"/>
      <c r="P7" s="40"/>
      <c r="Q7" s="40"/>
      <c r="R7" s="41">
        <f t="shared" si="3"/>
        <v>0</v>
      </c>
      <c r="S7" s="40">
        <f aca="true" t="shared" si="5" ref="S7:U11">G7+K7+O7+C7</f>
        <v>0</v>
      </c>
      <c r="T7" s="40">
        <f t="shared" si="5"/>
        <v>0</v>
      </c>
      <c r="U7" s="40">
        <f t="shared" si="5"/>
        <v>0</v>
      </c>
      <c r="V7" s="35">
        <f t="shared" si="4"/>
        <v>0</v>
      </c>
      <c r="X7" s="31"/>
    </row>
    <row r="8" spans="1:24" s="30" customFormat="1" ht="33.75">
      <c r="A8" s="37">
        <v>3</v>
      </c>
      <c r="B8" s="50" t="s">
        <v>35</v>
      </c>
      <c r="C8" s="38"/>
      <c r="D8" s="38"/>
      <c r="E8" s="38"/>
      <c r="F8" s="39">
        <f t="shared" si="0"/>
        <v>0</v>
      </c>
      <c r="G8" s="38"/>
      <c r="H8" s="38"/>
      <c r="I8" s="38"/>
      <c r="J8" s="39">
        <f t="shared" si="1"/>
        <v>0</v>
      </c>
      <c r="K8" s="40"/>
      <c r="L8" s="40"/>
      <c r="M8" s="40"/>
      <c r="N8" s="41">
        <f t="shared" si="2"/>
        <v>0</v>
      </c>
      <c r="O8" s="40"/>
      <c r="P8" s="40"/>
      <c r="Q8" s="40"/>
      <c r="R8" s="41">
        <f t="shared" si="3"/>
        <v>0</v>
      </c>
      <c r="S8" s="40">
        <f t="shared" si="5"/>
        <v>0</v>
      </c>
      <c r="T8" s="40">
        <f t="shared" si="5"/>
        <v>0</v>
      </c>
      <c r="U8" s="40">
        <f t="shared" si="5"/>
        <v>0</v>
      </c>
      <c r="V8" s="35">
        <f t="shared" si="4"/>
        <v>0</v>
      </c>
      <c r="X8" s="31"/>
    </row>
    <row r="9" spans="1:24" s="30" customFormat="1" ht="22.5">
      <c r="A9" s="37">
        <v>4</v>
      </c>
      <c r="B9" s="50" t="s">
        <v>37</v>
      </c>
      <c r="C9" s="38"/>
      <c r="D9" s="38"/>
      <c r="E9" s="38"/>
      <c r="F9" s="39">
        <f t="shared" si="0"/>
        <v>0</v>
      </c>
      <c r="G9" s="38"/>
      <c r="H9" s="38"/>
      <c r="I9" s="38"/>
      <c r="J9" s="39">
        <f t="shared" si="1"/>
        <v>0</v>
      </c>
      <c r="K9" s="40"/>
      <c r="L9" s="40"/>
      <c r="M9" s="40"/>
      <c r="N9" s="41">
        <f t="shared" si="2"/>
        <v>0</v>
      </c>
      <c r="O9" s="40"/>
      <c r="P9" s="40"/>
      <c r="Q9" s="40"/>
      <c r="R9" s="41">
        <f t="shared" si="3"/>
        <v>0</v>
      </c>
      <c r="S9" s="40">
        <f t="shared" si="5"/>
        <v>0</v>
      </c>
      <c r="T9" s="40">
        <f t="shared" si="5"/>
        <v>0</v>
      </c>
      <c r="U9" s="40">
        <f t="shared" si="5"/>
        <v>0</v>
      </c>
      <c r="V9" s="35">
        <f t="shared" si="4"/>
        <v>0</v>
      </c>
      <c r="X9" s="31"/>
    </row>
    <row r="10" spans="1:24" s="30" customFormat="1" ht="12.75">
      <c r="A10" s="37">
        <v>5</v>
      </c>
      <c r="B10" s="40" t="s">
        <v>39</v>
      </c>
      <c r="C10" s="38"/>
      <c r="D10" s="38"/>
      <c r="E10" s="38"/>
      <c r="F10" s="39">
        <f t="shared" si="0"/>
        <v>0</v>
      </c>
      <c r="G10" s="38"/>
      <c r="H10" s="38"/>
      <c r="I10" s="38"/>
      <c r="J10" s="39">
        <f t="shared" si="1"/>
        <v>0</v>
      </c>
      <c r="K10" s="40"/>
      <c r="L10" s="40"/>
      <c r="M10" s="40"/>
      <c r="N10" s="41">
        <f t="shared" si="2"/>
        <v>0</v>
      </c>
      <c r="O10" s="40"/>
      <c r="P10" s="40"/>
      <c r="Q10" s="40"/>
      <c r="R10" s="41">
        <f t="shared" si="3"/>
        <v>0</v>
      </c>
      <c r="S10" s="40">
        <f t="shared" si="5"/>
        <v>0</v>
      </c>
      <c r="T10" s="40">
        <f t="shared" si="5"/>
        <v>0</v>
      </c>
      <c r="U10" s="40">
        <f t="shared" si="5"/>
        <v>0</v>
      </c>
      <c r="V10" s="35">
        <f t="shared" si="4"/>
        <v>0</v>
      </c>
      <c r="X10" s="31"/>
    </row>
    <row r="11" spans="1:24" s="30" customFormat="1" ht="33.75">
      <c r="A11" s="37">
        <v>6</v>
      </c>
      <c r="B11" s="49" t="s">
        <v>35</v>
      </c>
      <c r="C11" s="38"/>
      <c r="D11" s="38"/>
      <c r="E11" s="38"/>
      <c r="F11" s="39">
        <f t="shared" si="0"/>
        <v>0</v>
      </c>
      <c r="G11" s="38"/>
      <c r="H11" s="38"/>
      <c r="I11" s="38"/>
      <c r="J11" s="39">
        <f t="shared" si="1"/>
        <v>0</v>
      </c>
      <c r="K11" s="40"/>
      <c r="L11" s="40"/>
      <c r="M11" s="40"/>
      <c r="N11" s="41">
        <f t="shared" si="2"/>
        <v>0</v>
      </c>
      <c r="O11" s="40"/>
      <c r="P11" s="40"/>
      <c r="Q11" s="40"/>
      <c r="R11" s="41">
        <f t="shared" si="3"/>
        <v>0</v>
      </c>
      <c r="S11" s="40">
        <f t="shared" si="5"/>
        <v>0</v>
      </c>
      <c r="T11" s="40">
        <f t="shared" si="5"/>
        <v>0</v>
      </c>
      <c r="U11" s="40">
        <f t="shared" si="5"/>
        <v>0</v>
      </c>
      <c r="V11" s="35">
        <f t="shared" si="4"/>
        <v>0</v>
      </c>
      <c r="W11" s="34"/>
      <c r="X11" s="31"/>
    </row>
    <row r="12" spans="1:22" ht="12.75">
      <c r="A12" s="24"/>
      <c r="B12" s="24" t="s">
        <v>5</v>
      </c>
      <c r="C12" s="25">
        <f>SUM(C6:C11)</f>
        <v>0</v>
      </c>
      <c r="D12" s="25">
        <f aca="true" t="shared" si="6" ref="D12:V12">SUM(D6:D11)</f>
        <v>0</v>
      </c>
      <c r="E12" s="25">
        <f t="shared" si="6"/>
        <v>0</v>
      </c>
      <c r="F12" s="25">
        <f t="shared" si="6"/>
        <v>0</v>
      </c>
      <c r="G12" s="25">
        <f t="shared" si="6"/>
        <v>0</v>
      </c>
      <c r="H12" s="25">
        <f t="shared" si="6"/>
        <v>0</v>
      </c>
      <c r="I12" s="25">
        <f t="shared" si="6"/>
        <v>0</v>
      </c>
      <c r="J12" s="25">
        <f t="shared" si="6"/>
        <v>0</v>
      </c>
      <c r="K12" s="25">
        <f t="shared" si="6"/>
        <v>0</v>
      </c>
      <c r="L12" s="25">
        <f t="shared" si="6"/>
        <v>0</v>
      </c>
      <c r="M12" s="25">
        <f t="shared" si="6"/>
        <v>0</v>
      </c>
      <c r="N12" s="25">
        <f t="shared" si="6"/>
        <v>0</v>
      </c>
      <c r="O12" s="25">
        <f t="shared" si="6"/>
        <v>0</v>
      </c>
      <c r="P12" s="25">
        <f t="shared" si="6"/>
        <v>0</v>
      </c>
      <c r="Q12" s="25">
        <f t="shared" si="6"/>
        <v>0</v>
      </c>
      <c r="R12" s="25">
        <f t="shared" si="6"/>
        <v>0</v>
      </c>
      <c r="S12" s="25">
        <f t="shared" si="6"/>
        <v>0</v>
      </c>
      <c r="T12" s="25">
        <f t="shared" si="6"/>
        <v>0</v>
      </c>
      <c r="U12" s="25">
        <f t="shared" si="6"/>
        <v>0</v>
      </c>
      <c r="V12" s="25">
        <f t="shared" si="6"/>
        <v>0</v>
      </c>
    </row>
    <row r="13" spans="1:22" ht="12.75">
      <c r="A13" s="108"/>
      <c r="B13" s="108"/>
      <c r="C13" s="103" t="s">
        <v>26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ht="12.75">
      <c r="A14" s="109"/>
      <c r="B14" s="109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22" ht="12.75">
      <c r="A15" s="110"/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1:22" ht="12.75">
      <c r="A16" s="55"/>
      <c r="B16" s="55"/>
      <c r="C16" s="18"/>
      <c r="D16" s="19" t="s">
        <v>17</v>
      </c>
      <c r="E16" s="20"/>
      <c r="F16" s="21"/>
      <c r="G16" s="18"/>
      <c r="H16" s="19" t="s">
        <v>9</v>
      </c>
      <c r="I16" s="20"/>
      <c r="J16" s="21"/>
      <c r="K16" s="18"/>
      <c r="L16" s="19" t="s">
        <v>10</v>
      </c>
      <c r="M16" s="20"/>
      <c r="N16" s="21"/>
      <c r="O16" s="18"/>
      <c r="P16" s="19" t="s">
        <v>1</v>
      </c>
      <c r="Q16" s="20"/>
      <c r="R16" s="21"/>
      <c r="S16" s="18"/>
      <c r="T16" s="19" t="s">
        <v>5</v>
      </c>
      <c r="U16" s="20"/>
      <c r="V16" s="22"/>
    </row>
    <row r="17" spans="1:22" ht="12.75">
      <c r="A17" s="55"/>
      <c r="B17" s="55"/>
      <c r="C17" s="22" t="s">
        <v>2</v>
      </c>
      <c r="D17" s="22" t="s">
        <v>6</v>
      </c>
      <c r="E17" s="22" t="s">
        <v>4</v>
      </c>
      <c r="F17" s="22" t="s">
        <v>5</v>
      </c>
      <c r="G17" s="22" t="s">
        <v>2</v>
      </c>
      <c r="H17" s="22" t="s">
        <v>6</v>
      </c>
      <c r="I17" s="22" t="s">
        <v>4</v>
      </c>
      <c r="J17" s="22" t="s">
        <v>5</v>
      </c>
      <c r="K17" s="22" t="s">
        <v>8</v>
      </c>
      <c r="L17" s="22" t="s">
        <v>6</v>
      </c>
      <c r="M17" s="22" t="s">
        <v>7</v>
      </c>
      <c r="N17" s="22" t="s">
        <v>5</v>
      </c>
      <c r="O17" s="22" t="s">
        <v>2</v>
      </c>
      <c r="P17" s="22" t="s">
        <v>6</v>
      </c>
      <c r="Q17" s="22" t="s">
        <v>7</v>
      </c>
      <c r="R17" s="22" t="s">
        <v>5</v>
      </c>
      <c r="S17" s="22" t="s">
        <v>2</v>
      </c>
      <c r="T17" s="22" t="s">
        <v>3</v>
      </c>
      <c r="U17" s="22" t="s">
        <v>4</v>
      </c>
      <c r="V17" s="22" t="s">
        <v>5</v>
      </c>
    </row>
    <row r="18" spans="1:22" ht="12.75">
      <c r="A18" s="55"/>
      <c r="B18" s="55"/>
      <c r="C18" s="105" t="s">
        <v>42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</row>
    <row r="19" spans="1:22" ht="22.5">
      <c r="A19" s="58">
        <v>1</v>
      </c>
      <c r="B19" s="49" t="s">
        <v>43</v>
      </c>
      <c r="C19" s="38"/>
      <c r="D19" s="38"/>
      <c r="E19" s="38"/>
      <c r="F19" s="45">
        <f>C19+D19+E19</f>
        <v>0</v>
      </c>
      <c r="G19" s="38"/>
      <c r="H19" s="38"/>
      <c r="I19" s="38"/>
      <c r="J19" s="39">
        <f>G19+H19+I19</f>
        <v>0</v>
      </c>
      <c r="K19" s="40"/>
      <c r="L19" s="40"/>
      <c r="M19" s="40"/>
      <c r="N19" s="35">
        <f>K19+L19+M19</f>
        <v>0</v>
      </c>
      <c r="O19" s="40"/>
      <c r="P19" s="40"/>
      <c r="Q19" s="40"/>
      <c r="R19" s="35">
        <f>O19+P19+Q19</f>
        <v>0</v>
      </c>
      <c r="S19" s="40">
        <f>G19+K19+O19+C19</f>
        <v>0</v>
      </c>
      <c r="T19" s="40">
        <f>H19+L19+P19+D19</f>
        <v>0</v>
      </c>
      <c r="U19" s="40">
        <f>I19+M19+Q19+E19</f>
        <v>0</v>
      </c>
      <c r="V19" s="35">
        <f>S19+T19+U19</f>
        <v>0</v>
      </c>
    </row>
    <row r="20" spans="1:22" ht="12.75">
      <c r="A20" s="58"/>
      <c r="B20" s="58"/>
      <c r="C20" s="38"/>
      <c r="D20" s="38"/>
      <c r="E20" s="38"/>
      <c r="F20" s="45"/>
      <c r="G20" s="38"/>
      <c r="H20" s="38"/>
      <c r="I20" s="38"/>
      <c r="J20" s="39"/>
      <c r="K20" s="40"/>
      <c r="L20" s="40"/>
      <c r="M20" s="40"/>
      <c r="N20" s="35"/>
      <c r="O20" s="40"/>
      <c r="P20" s="40"/>
      <c r="Q20" s="40"/>
      <c r="R20" s="35"/>
      <c r="S20" s="40"/>
      <c r="T20" s="40"/>
      <c r="U20" s="40"/>
      <c r="V20" s="35"/>
    </row>
    <row r="21" spans="2:7" ht="12.75">
      <c r="B21" s="27" t="s">
        <v>11</v>
      </c>
      <c r="C21" s="26" t="e">
        <f>V8+V10+V11+#REF!+#REF!+#REF!+#REF!+#REF!</f>
        <v>#REF!</v>
      </c>
      <c r="G21" s="36"/>
    </row>
    <row r="22" spans="2:7" ht="22.5">
      <c r="B22" s="28" t="s">
        <v>12</v>
      </c>
      <c r="C22" s="26"/>
      <c r="G22" s="36"/>
    </row>
    <row r="23" spans="2:7" ht="12.75">
      <c r="B23" s="28" t="s">
        <v>13</v>
      </c>
      <c r="C23" s="26"/>
      <c r="G23" s="36"/>
    </row>
    <row r="24" spans="2:7" ht="12.75">
      <c r="B24" s="28" t="s">
        <v>14</v>
      </c>
      <c r="C24" s="26"/>
      <c r="G24" s="36"/>
    </row>
    <row r="25" spans="2:7" ht="22.5">
      <c r="B25" s="29" t="s">
        <v>15</v>
      </c>
      <c r="C25" s="26">
        <f>V6+V9+V7</f>
        <v>0</v>
      </c>
      <c r="G25" s="36"/>
    </row>
    <row r="26" spans="2:7" ht="168.75" customHeight="1">
      <c r="B26" s="27" t="s">
        <v>16</v>
      </c>
      <c r="C26" s="26"/>
      <c r="G26" s="36"/>
    </row>
    <row r="27" spans="2:3" ht="15">
      <c r="B27" s="42"/>
      <c r="C27" s="43"/>
    </row>
    <row r="28" spans="2:3" ht="15">
      <c r="B28" s="42" t="s">
        <v>18</v>
      </c>
      <c r="C28" s="43" t="e">
        <f>#REF!+V8+V10+#REF!+V7+#REF!+#REF!+#REF!</f>
        <v>#REF!</v>
      </c>
    </row>
    <row r="29" spans="2:3" ht="15">
      <c r="B29" s="42" t="s">
        <v>19</v>
      </c>
      <c r="C29" s="43" t="e">
        <f>#REF!+V11</f>
        <v>#REF!</v>
      </c>
    </row>
    <row r="30" spans="2:3" ht="15">
      <c r="B30" s="42" t="s">
        <v>20</v>
      </c>
      <c r="C30" s="43">
        <f>V6+V9</f>
        <v>0</v>
      </c>
    </row>
    <row r="31" spans="2:3" ht="15">
      <c r="B31" s="42" t="s">
        <v>21</v>
      </c>
      <c r="C31" s="43">
        <v>0</v>
      </c>
    </row>
    <row r="32" spans="2:3" ht="15">
      <c r="B32" s="42" t="s">
        <v>22</v>
      </c>
      <c r="C32" s="43" t="e">
        <f>#REF!+#REF!</f>
        <v>#REF!</v>
      </c>
    </row>
    <row r="33" spans="2:3" ht="15">
      <c r="B33" s="42" t="s">
        <v>23</v>
      </c>
      <c r="C33" s="43" t="e">
        <f>#REF!</f>
        <v>#REF!</v>
      </c>
    </row>
    <row r="34" spans="2:3" ht="15">
      <c r="B34" s="42" t="s">
        <v>24</v>
      </c>
      <c r="C34" s="43"/>
    </row>
    <row r="35" spans="2:3" ht="15">
      <c r="B35" s="42" t="s">
        <v>25</v>
      </c>
      <c r="C35" s="43"/>
    </row>
  </sheetData>
  <sheetProtection/>
  <mergeCells count="8">
    <mergeCell ref="A13:A15"/>
    <mergeCell ref="B13:B15"/>
    <mergeCell ref="C13:V15"/>
    <mergeCell ref="C18:V18"/>
    <mergeCell ref="A1:V1"/>
    <mergeCell ref="A2:V2"/>
    <mergeCell ref="B3:B4"/>
    <mergeCell ref="A5:V5"/>
  </mergeCells>
  <printOptions/>
  <pageMargins left="0.8267716535433072" right="0.6692913385826772" top="0.5118110236220472" bottom="0.2755905511811024" header="0.5118110236220472" footer="0.2755905511811024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20" sqref="V20"/>
    </sheetView>
  </sheetViews>
  <sheetFormatPr defaultColWidth="9.00390625" defaultRowHeight="12.75"/>
  <cols>
    <col min="1" max="1" width="3.00390625" style="0" customWidth="1"/>
    <col min="2" max="2" width="23.25390625" style="0" customWidth="1"/>
    <col min="3" max="3" width="5.75390625" style="0" customWidth="1"/>
    <col min="4" max="4" width="3.375" style="0" customWidth="1"/>
    <col min="5" max="5" width="4.00390625" style="0" customWidth="1"/>
    <col min="6" max="6" width="5.625" style="0" customWidth="1"/>
    <col min="7" max="7" width="5.75390625" style="0" customWidth="1"/>
    <col min="8" max="8" width="3.375" style="0" customWidth="1"/>
    <col min="9" max="9" width="4.00390625" style="0" customWidth="1"/>
    <col min="10" max="10" width="5.625" style="0" customWidth="1"/>
    <col min="11" max="11" width="4.875" style="0" customWidth="1"/>
    <col min="12" max="13" width="3.875" style="0" customWidth="1"/>
    <col min="14" max="14" width="5.25390625" style="0" customWidth="1"/>
    <col min="15" max="15" width="3.875" style="0" customWidth="1"/>
    <col min="16" max="17" width="3.75390625" style="0" customWidth="1"/>
    <col min="18" max="18" width="5.625" style="0" customWidth="1"/>
    <col min="19" max="19" width="5.75390625" style="0" customWidth="1"/>
    <col min="20" max="20" width="4.125" style="0" customWidth="1"/>
    <col min="21" max="21" width="4.25390625" style="0" customWidth="1"/>
    <col min="22" max="22" width="6.00390625" style="0" customWidth="1"/>
    <col min="23" max="23" width="18.75390625" style="0" bestFit="1" customWidth="1"/>
    <col min="24" max="24" width="9.125" style="3" customWidth="1"/>
  </cols>
  <sheetData>
    <row r="1" spans="1:22" ht="29.25" customHeight="1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15.75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4" s="9" customFormat="1" ht="12.75">
      <c r="A3" s="18"/>
      <c r="B3" s="112" t="s">
        <v>0</v>
      </c>
      <c r="C3" s="18"/>
      <c r="D3" s="19" t="s">
        <v>17</v>
      </c>
      <c r="E3" s="20"/>
      <c r="F3" s="21"/>
      <c r="G3" s="18"/>
      <c r="H3" s="19" t="s">
        <v>9</v>
      </c>
      <c r="I3" s="20"/>
      <c r="J3" s="21"/>
      <c r="K3" s="18"/>
      <c r="L3" s="19" t="s">
        <v>10</v>
      </c>
      <c r="M3" s="20"/>
      <c r="N3" s="21"/>
      <c r="O3" s="18"/>
      <c r="P3" s="19" t="s">
        <v>1</v>
      </c>
      <c r="Q3" s="20"/>
      <c r="R3" s="21"/>
      <c r="S3" s="18"/>
      <c r="T3" s="19" t="s">
        <v>5</v>
      </c>
      <c r="U3" s="20"/>
      <c r="V3" s="22"/>
      <c r="X3" s="11"/>
    </row>
    <row r="4" spans="1:24" s="9" customFormat="1" ht="12.75">
      <c r="A4" s="23"/>
      <c r="B4" s="113"/>
      <c r="C4" s="22" t="s">
        <v>2</v>
      </c>
      <c r="D4" s="22" t="s">
        <v>6</v>
      </c>
      <c r="E4" s="22" t="s">
        <v>4</v>
      </c>
      <c r="F4" s="22" t="s">
        <v>5</v>
      </c>
      <c r="G4" s="22" t="s">
        <v>2</v>
      </c>
      <c r="H4" s="22" t="s">
        <v>6</v>
      </c>
      <c r="I4" s="22" t="s">
        <v>4</v>
      </c>
      <c r="J4" s="22" t="s">
        <v>5</v>
      </c>
      <c r="K4" s="22" t="s">
        <v>8</v>
      </c>
      <c r="L4" s="22" t="s">
        <v>6</v>
      </c>
      <c r="M4" s="22" t="s">
        <v>7</v>
      </c>
      <c r="N4" s="22" t="s">
        <v>5</v>
      </c>
      <c r="O4" s="22" t="s">
        <v>2</v>
      </c>
      <c r="P4" s="22" t="s">
        <v>6</v>
      </c>
      <c r="Q4" s="22" t="s">
        <v>7</v>
      </c>
      <c r="R4" s="22" t="s">
        <v>5</v>
      </c>
      <c r="S4" s="22" t="s">
        <v>2</v>
      </c>
      <c r="T4" s="22" t="s">
        <v>3</v>
      </c>
      <c r="U4" s="22" t="s">
        <v>4</v>
      </c>
      <c r="V4" s="22" t="s">
        <v>5</v>
      </c>
      <c r="X4" s="11"/>
    </row>
    <row r="5" spans="1:22" ht="12.7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4" s="32" customFormat="1" ht="22.5">
      <c r="A6" s="37">
        <v>1</v>
      </c>
      <c r="B6" s="49" t="s">
        <v>31</v>
      </c>
      <c r="C6" s="38">
        <f>контингент!D7-Byudjet!C6</f>
        <v>0</v>
      </c>
      <c r="D6" s="38">
        <f>контингент!E7-Byudjet!D6</f>
        <v>0</v>
      </c>
      <c r="E6" s="38">
        <f>контингент!F7-Byudjet!E6</f>
        <v>0</v>
      </c>
      <c r="F6" s="39">
        <f aca="true" t="shared" si="0" ref="F6:F11">C6+D6+E6</f>
        <v>0</v>
      </c>
      <c r="G6" s="38">
        <f>контингент!H7-Byudjet!G6</f>
        <v>0</v>
      </c>
      <c r="H6" s="38">
        <f>контингент!I7-Byudjet!H6</f>
        <v>0</v>
      </c>
      <c r="I6" s="38">
        <f>контингент!J7-Byudjet!I6</f>
        <v>0</v>
      </c>
      <c r="J6" s="39">
        <f aca="true" t="shared" si="1" ref="J6:J11">G6+H6+I6</f>
        <v>0</v>
      </c>
      <c r="K6" s="40">
        <f>контингент!L7-Byudjet!K6</f>
        <v>0</v>
      </c>
      <c r="L6" s="40">
        <f>контингент!M7-Byudjet!L6</f>
        <v>0</v>
      </c>
      <c r="M6" s="40">
        <f>контингент!N7-Byudjet!M6</f>
        <v>0</v>
      </c>
      <c r="N6" s="41">
        <f aca="true" t="shared" si="2" ref="N6:N11">K6+L6+M6</f>
        <v>0</v>
      </c>
      <c r="O6" s="40">
        <f>контингент!P7-Byudjet!O6</f>
        <v>0</v>
      </c>
      <c r="P6" s="40">
        <f>контингент!Q7-Byudjet!P6</f>
        <v>0</v>
      </c>
      <c r="Q6" s="40">
        <f>контингент!R7-Byudjet!Q6</f>
        <v>0</v>
      </c>
      <c r="R6" s="41">
        <f aca="true" t="shared" si="3" ref="R6:R11">O6+P6+Q6</f>
        <v>0</v>
      </c>
      <c r="S6" s="40">
        <f>G6+K6+O6+C6</f>
        <v>0</v>
      </c>
      <c r="T6" s="40">
        <f>H6+L6+P6+D6</f>
        <v>0</v>
      </c>
      <c r="U6" s="40">
        <f>I6+M6+Q6+E6</f>
        <v>0</v>
      </c>
      <c r="V6" s="35">
        <f aca="true" t="shared" si="4" ref="V6:V11">S6+T6+U6</f>
        <v>0</v>
      </c>
      <c r="X6" s="33"/>
    </row>
    <row r="7" spans="1:24" s="30" customFormat="1" ht="12.75">
      <c r="A7" s="37">
        <v>2</v>
      </c>
      <c r="B7" s="50" t="s">
        <v>33</v>
      </c>
      <c r="C7" s="38">
        <f>контингент!D8-Byudjet!C7</f>
        <v>0</v>
      </c>
      <c r="D7" s="38">
        <f>контингент!E8-Byudjet!D7</f>
        <v>0</v>
      </c>
      <c r="E7" s="38">
        <f>контингент!F8-Byudjet!E7</f>
        <v>0</v>
      </c>
      <c r="F7" s="39">
        <f t="shared" si="0"/>
        <v>0</v>
      </c>
      <c r="G7" s="38">
        <f>контингент!H8-Byudjet!G7</f>
        <v>0</v>
      </c>
      <c r="H7" s="38">
        <f>контингент!I8-Byudjet!H7</f>
        <v>0</v>
      </c>
      <c r="I7" s="38">
        <f>контингент!J8-Byudjet!I7</f>
        <v>0</v>
      </c>
      <c r="J7" s="39">
        <f t="shared" si="1"/>
        <v>0</v>
      </c>
      <c r="K7" s="40">
        <f>контингент!L8-Byudjet!K7</f>
        <v>6</v>
      </c>
      <c r="L7" s="40">
        <f>контингент!M8-Byudjet!L7</f>
        <v>0</v>
      </c>
      <c r="M7" s="40">
        <f>контингент!N8-Byudjet!M7</f>
        <v>0</v>
      </c>
      <c r="N7" s="41">
        <f t="shared" si="2"/>
        <v>6</v>
      </c>
      <c r="O7" s="40">
        <f>контингент!P8-Byudjet!O7</f>
        <v>8</v>
      </c>
      <c r="P7" s="40">
        <f>контингент!Q8-Byudjet!P7</f>
        <v>0</v>
      </c>
      <c r="Q7" s="40">
        <f>контингент!R8-Byudjet!Q7</f>
        <v>0</v>
      </c>
      <c r="R7" s="41">
        <f t="shared" si="3"/>
        <v>8</v>
      </c>
      <c r="S7" s="40">
        <f aca="true" t="shared" si="5" ref="S7:U11">G7+K7+O7+C7</f>
        <v>14</v>
      </c>
      <c r="T7" s="40">
        <f t="shared" si="5"/>
        <v>0</v>
      </c>
      <c r="U7" s="40">
        <f t="shared" si="5"/>
        <v>0</v>
      </c>
      <c r="V7" s="35">
        <f t="shared" si="4"/>
        <v>14</v>
      </c>
      <c r="X7" s="31"/>
    </row>
    <row r="8" spans="1:24" s="30" customFormat="1" ht="33.75">
      <c r="A8" s="37">
        <v>3</v>
      </c>
      <c r="B8" s="50" t="s">
        <v>35</v>
      </c>
      <c r="C8" s="38">
        <f>контингент!D9-Byudjet!C8</f>
        <v>0</v>
      </c>
      <c r="D8" s="38">
        <f>контингент!E9-Byudjet!D8</f>
        <v>0</v>
      </c>
      <c r="E8" s="38">
        <f>контингент!F9-Byudjet!E8</f>
        <v>0</v>
      </c>
      <c r="F8" s="39">
        <f t="shared" si="0"/>
        <v>0</v>
      </c>
      <c r="G8" s="38">
        <f>контингент!H9-Byudjet!G8</f>
        <v>0</v>
      </c>
      <c r="H8" s="38">
        <f>контингент!I9-Byudjet!H8</f>
        <v>0</v>
      </c>
      <c r="I8" s="38">
        <f>контингент!J9-Byudjet!I8</f>
        <v>0</v>
      </c>
      <c r="J8" s="39">
        <f t="shared" si="1"/>
        <v>0</v>
      </c>
      <c r="K8" s="40">
        <f>контингент!L9-Byudjet!K8</f>
        <v>0</v>
      </c>
      <c r="L8" s="40">
        <f>контингент!M9-Byudjet!L8</f>
        <v>0</v>
      </c>
      <c r="M8" s="40">
        <f>контингент!N9-Byudjet!M8</f>
        <v>0</v>
      </c>
      <c r="N8" s="41">
        <f t="shared" si="2"/>
        <v>0</v>
      </c>
      <c r="O8" s="40">
        <f>контингент!P9-Byudjet!O8</f>
        <v>0</v>
      </c>
      <c r="P8" s="40">
        <f>контингент!Q9-Byudjet!P8</f>
        <v>0</v>
      </c>
      <c r="Q8" s="40">
        <f>контингент!R9-Byudjet!Q8</f>
        <v>0</v>
      </c>
      <c r="R8" s="41">
        <f t="shared" si="3"/>
        <v>0</v>
      </c>
      <c r="S8" s="40">
        <f t="shared" si="5"/>
        <v>0</v>
      </c>
      <c r="T8" s="40">
        <f t="shared" si="5"/>
        <v>0</v>
      </c>
      <c r="U8" s="40">
        <f t="shared" si="5"/>
        <v>0</v>
      </c>
      <c r="V8" s="35">
        <f t="shared" si="4"/>
        <v>0</v>
      </c>
      <c r="X8" s="31"/>
    </row>
    <row r="9" spans="1:24" s="30" customFormat="1" ht="22.5">
      <c r="A9" s="37">
        <v>4</v>
      </c>
      <c r="B9" s="50" t="s">
        <v>37</v>
      </c>
      <c r="C9" s="38">
        <f>контингент!D10-Byudjet!C9</f>
        <v>0</v>
      </c>
      <c r="D9" s="38">
        <f>контингент!E10-Byudjet!D9</f>
        <v>0</v>
      </c>
      <c r="E9" s="38">
        <f>контингент!F10-Byudjet!E9</f>
        <v>0</v>
      </c>
      <c r="F9" s="39">
        <f t="shared" si="0"/>
        <v>0</v>
      </c>
      <c r="G9" s="38">
        <f>контингент!H10-Byudjet!G9</f>
        <v>0</v>
      </c>
      <c r="H9" s="38">
        <f>контингент!I10-Byudjet!H9</f>
        <v>0</v>
      </c>
      <c r="I9" s="38">
        <f>контингент!J10-Byudjet!I9</f>
        <v>0</v>
      </c>
      <c r="J9" s="39">
        <f t="shared" si="1"/>
        <v>0</v>
      </c>
      <c r="K9" s="40">
        <f>контингент!L10-Byudjet!K9</f>
        <v>0</v>
      </c>
      <c r="L9" s="40">
        <f>контингент!M10-Byudjet!L9</f>
        <v>0</v>
      </c>
      <c r="M9" s="40">
        <f>контингент!N10-Byudjet!M9</f>
        <v>0</v>
      </c>
      <c r="N9" s="41">
        <f t="shared" si="2"/>
        <v>0</v>
      </c>
      <c r="O9" s="40">
        <f>контингент!P10-Byudjet!O9</f>
        <v>0</v>
      </c>
      <c r="P9" s="40">
        <f>контингент!Q10-Byudjet!P9</f>
        <v>0</v>
      </c>
      <c r="Q9" s="40">
        <f>контингент!R10-Byudjet!Q9</f>
        <v>0</v>
      </c>
      <c r="R9" s="41">
        <f t="shared" si="3"/>
        <v>0</v>
      </c>
      <c r="S9" s="40">
        <f t="shared" si="5"/>
        <v>0</v>
      </c>
      <c r="T9" s="40">
        <f t="shared" si="5"/>
        <v>0</v>
      </c>
      <c r="U9" s="40">
        <f t="shared" si="5"/>
        <v>0</v>
      </c>
      <c r="V9" s="35">
        <f t="shared" si="4"/>
        <v>0</v>
      </c>
      <c r="X9" s="31"/>
    </row>
    <row r="10" spans="1:24" s="30" customFormat="1" ht="12.75">
      <c r="A10" s="37">
        <v>5</v>
      </c>
      <c r="B10" s="40" t="s">
        <v>39</v>
      </c>
      <c r="C10" s="38">
        <f>контингент!D11-Byudjet!C10</f>
        <v>0</v>
      </c>
      <c r="D10" s="38">
        <f>контингент!E11-Byudjet!D10</f>
        <v>0</v>
      </c>
      <c r="E10" s="38">
        <f>контингент!F11-Byudjet!E10</f>
        <v>0</v>
      </c>
      <c r="F10" s="39">
        <f t="shared" si="0"/>
        <v>0</v>
      </c>
      <c r="G10" s="38">
        <f>контингент!H11-Byudjet!G10</f>
        <v>0</v>
      </c>
      <c r="H10" s="38">
        <f>контингент!I11-Byudjet!H10</f>
        <v>0</v>
      </c>
      <c r="I10" s="38">
        <f>контингент!J11-Byudjet!I10</f>
        <v>0</v>
      </c>
      <c r="J10" s="39">
        <f t="shared" si="1"/>
        <v>0</v>
      </c>
      <c r="K10" s="40">
        <f>контингент!L11-Byudjet!K10</f>
        <v>0</v>
      </c>
      <c r="L10" s="40">
        <f>контингент!M11-Byudjet!L10</f>
        <v>0</v>
      </c>
      <c r="M10" s="40">
        <f>контингент!N11-Byudjet!M10</f>
        <v>0</v>
      </c>
      <c r="N10" s="41">
        <f t="shared" si="2"/>
        <v>0</v>
      </c>
      <c r="O10" s="40">
        <f>контингент!P11-Byudjet!O10</f>
        <v>0</v>
      </c>
      <c r="P10" s="40">
        <f>контингент!Q11-Byudjet!P10</f>
        <v>0</v>
      </c>
      <c r="Q10" s="40">
        <f>контингент!R11-Byudjet!Q10</f>
        <v>0</v>
      </c>
      <c r="R10" s="41">
        <f t="shared" si="3"/>
        <v>0</v>
      </c>
      <c r="S10" s="40">
        <f t="shared" si="5"/>
        <v>0</v>
      </c>
      <c r="T10" s="40">
        <f t="shared" si="5"/>
        <v>0</v>
      </c>
      <c r="U10" s="40">
        <f t="shared" si="5"/>
        <v>0</v>
      </c>
      <c r="V10" s="35">
        <f t="shared" si="4"/>
        <v>0</v>
      </c>
      <c r="X10" s="31"/>
    </row>
    <row r="11" spans="1:24" s="30" customFormat="1" ht="33.75">
      <c r="A11" s="37">
        <v>6</v>
      </c>
      <c r="B11" s="49" t="s">
        <v>35</v>
      </c>
      <c r="C11" s="38">
        <f>контингент!D12-Byudjet!C11</f>
        <v>0</v>
      </c>
      <c r="D11" s="38">
        <f>контингент!E12-Byudjet!D11</f>
        <v>0</v>
      </c>
      <c r="E11" s="38">
        <f>контингент!F12-Byudjet!E11</f>
        <v>0</v>
      </c>
      <c r="F11" s="39">
        <f t="shared" si="0"/>
        <v>0</v>
      </c>
      <c r="G11" s="38">
        <f>контингент!H12-Byudjet!G11</f>
        <v>0</v>
      </c>
      <c r="H11" s="38">
        <f>контингент!I12-Byudjet!H11</f>
        <v>0</v>
      </c>
      <c r="I11" s="38">
        <f>контингент!J12-Byudjet!I11</f>
        <v>0</v>
      </c>
      <c r="J11" s="39">
        <f t="shared" si="1"/>
        <v>0</v>
      </c>
      <c r="K11" s="40">
        <f>контингент!L12-Byudjet!K11</f>
        <v>2</v>
      </c>
      <c r="L11" s="40">
        <f>контингент!M12-Byudjet!L11</f>
        <v>0</v>
      </c>
      <c r="M11" s="40">
        <f>контингент!N12-Byudjet!M11</f>
        <v>0</v>
      </c>
      <c r="N11" s="41">
        <f t="shared" si="2"/>
        <v>2</v>
      </c>
      <c r="O11" s="40">
        <f>контингент!P12-Byudjet!O11</f>
        <v>18</v>
      </c>
      <c r="P11" s="40">
        <f>контингент!Q12-Byudjet!P11</f>
        <v>0</v>
      </c>
      <c r="Q11" s="40">
        <f>контингент!R12-Byudjet!Q11</f>
        <v>0</v>
      </c>
      <c r="R11" s="41">
        <f t="shared" si="3"/>
        <v>18</v>
      </c>
      <c r="S11" s="40">
        <f t="shared" si="5"/>
        <v>20</v>
      </c>
      <c r="T11" s="40">
        <f t="shared" si="5"/>
        <v>0</v>
      </c>
      <c r="U11" s="40">
        <f t="shared" si="5"/>
        <v>0</v>
      </c>
      <c r="V11" s="35">
        <f t="shared" si="4"/>
        <v>20</v>
      </c>
      <c r="W11" s="34"/>
      <c r="X11" s="31"/>
    </row>
    <row r="12" spans="1:22" ht="12.75">
      <c r="A12" s="24"/>
      <c r="B12" s="24" t="s">
        <v>5</v>
      </c>
      <c r="C12" s="44">
        <f aca="true" t="shared" si="6" ref="C12:V12">SUM(C6:C11)</f>
        <v>0</v>
      </c>
      <c r="D12" s="44">
        <f t="shared" si="6"/>
        <v>0</v>
      </c>
      <c r="E12" s="44">
        <f t="shared" si="6"/>
        <v>0</v>
      </c>
      <c r="F12" s="44">
        <f t="shared" si="6"/>
        <v>0</v>
      </c>
      <c r="G12" s="44">
        <f t="shared" si="6"/>
        <v>0</v>
      </c>
      <c r="H12" s="44">
        <f t="shared" si="6"/>
        <v>0</v>
      </c>
      <c r="I12" s="44">
        <f t="shared" si="6"/>
        <v>0</v>
      </c>
      <c r="J12" s="44">
        <f t="shared" si="6"/>
        <v>0</v>
      </c>
      <c r="K12" s="44">
        <f t="shared" si="6"/>
        <v>8</v>
      </c>
      <c r="L12" s="44">
        <f t="shared" si="6"/>
        <v>0</v>
      </c>
      <c r="M12" s="44">
        <f t="shared" si="6"/>
        <v>0</v>
      </c>
      <c r="N12" s="44">
        <f t="shared" si="6"/>
        <v>8</v>
      </c>
      <c r="O12" s="44">
        <f t="shared" si="6"/>
        <v>26</v>
      </c>
      <c r="P12" s="44">
        <f t="shared" si="6"/>
        <v>0</v>
      </c>
      <c r="Q12" s="44">
        <f t="shared" si="6"/>
        <v>0</v>
      </c>
      <c r="R12" s="44">
        <f t="shared" si="6"/>
        <v>26</v>
      </c>
      <c r="S12" s="44">
        <f t="shared" si="6"/>
        <v>34</v>
      </c>
      <c r="T12" s="44">
        <f t="shared" si="6"/>
        <v>0</v>
      </c>
      <c r="U12" s="44">
        <f t="shared" si="6"/>
        <v>0</v>
      </c>
      <c r="V12" s="44">
        <f t="shared" si="6"/>
        <v>34</v>
      </c>
    </row>
    <row r="13" spans="1:22" ht="12.75">
      <c r="A13" s="108"/>
      <c r="B13" s="108"/>
      <c r="C13" s="103" t="s">
        <v>44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</row>
    <row r="14" spans="1:22" ht="12.75">
      <c r="A14" s="109"/>
      <c r="B14" s="109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1:22" ht="12.75">
      <c r="A15" s="110"/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1:22" ht="12.75">
      <c r="A16" s="55"/>
      <c r="B16" s="55"/>
      <c r="C16" s="18"/>
      <c r="D16" s="19" t="s">
        <v>17</v>
      </c>
      <c r="E16" s="20"/>
      <c r="F16" s="21"/>
      <c r="G16" s="18"/>
      <c r="H16" s="19" t="s">
        <v>9</v>
      </c>
      <c r="I16" s="20"/>
      <c r="J16" s="21"/>
      <c r="K16" s="18"/>
      <c r="L16" s="19" t="s">
        <v>10</v>
      </c>
      <c r="M16" s="20"/>
      <c r="N16" s="21"/>
      <c r="O16" s="18"/>
      <c r="P16" s="19" t="s">
        <v>1</v>
      </c>
      <c r="Q16" s="20"/>
      <c r="R16" s="21"/>
      <c r="S16" s="18"/>
      <c r="T16" s="19" t="s">
        <v>5</v>
      </c>
      <c r="U16" s="20"/>
      <c r="V16" s="22"/>
    </row>
    <row r="17" spans="1:22" ht="12.75">
      <c r="A17" s="55"/>
      <c r="B17" s="55"/>
      <c r="C17" s="22" t="s">
        <v>2</v>
      </c>
      <c r="D17" s="22" t="s">
        <v>6</v>
      </c>
      <c r="E17" s="22" t="s">
        <v>4</v>
      </c>
      <c r="F17" s="22" t="s">
        <v>5</v>
      </c>
      <c r="G17" s="22" t="s">
        <v>2</v>
      </c>
      <c r="H17" s="22" t="s">
        <v>6</v>
      </c>
      <c r="I17" s="22" t="s">
        <v>4</v>
      </c>
      <c r="J17" s="22" t="s">
        <v>5</v>
      </c>
      <c r="K17" s="22" t="s">
        <v>8</v>
      </c>
      <c r="L17" s="22" t="s">
        <v>6</v>
      </c>
      <c r="M17" s="22" t="s">
        <v>7</v>
      </c>
      <c r="N17" s="22" t="s">
        <v>5</v>
      </c>
      <c r="O17" s="22" t="s">
        <v>2</v>
      </c>
      <c r="P17" s="22" t="s">
        <v>6</v>
      </c>
      <c r="Q17" s="22" t="s">
        <v>7</v>
      </c>
      <c r="R17" s="22" t="s">
        <v>5</v>
      </c>
      <c r="S17" s="22" t="s">
        <v>2</v>
      </c>
      <c r="T17" s="22" t="s">
        <v>3</v>
      </c>
      <c r="U17" s="22" t="s">
        <v>4</v>
      </c>
      <c r="V17" s="22" t="s">
        <v>5</v>
      </c>
    </row>
    <row r="18" spans="1:22" ht="12.75">
      <c r="A18" s="55"/>
      <c r="B18" s="55"/>
      <c r="C18" s="105" t="s">
        <v>42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</row>
    <row r="19" spans="1:22" ht="22.5">
      <c r="A19" s="58">
        <v>1</v>
      </c>
      <c r="B19" s="49" t="s">
        <v>43</v>
      </c>
      <c r="C19" s="38">
        <f>контингент!D26-Byudjet!C19</f>
        <v>0</v>
      </c>
      <c r="D19" s="38"/>
      <c r="E19" s="38"/>
      <c r="F19" s="45">
        <f>C19+D19+E19</f>
        <v>0</v>
      </c>
      <c r="G19" s="38"/>
      <c r="H19" s="38"/>
      <c r="I19" s="38"/>
      <c r="J19" s="39">
        <f>G19+H19+I19</f>
        <v>0</v>
      </c>
      <c r="K19" s="40"/>
      <c r="L19" s="40"/>
      <c r="M19" s="40"/>
      <c r="N19" s="35">
        <f>K19+L19+M19</f>
        <v>0</v>
      </c>
      <c r="O19" s="40"/>
      <c r="P19" s="40"/>
      <c r="Q19" s="40"/>
      <c r="R19" s="35">
        <f>O19+P19+Q19</f>
        <v>0</v>
      </c>
      <c r="S19" s="40">
        <f>G19+K19+O19+C19</f>
        <v>0</v>
      </c>
      <c r="T19" s="40">
        <f>H19+L19+P19+D19</f>
        <v>0</v>
      </c>
      <c r="U19" s="40">
        <f>I19+M19+Q19+E19</f>
        <v>0</v>
      </c>
      <c r="V19" s="35">
        <f>S19+T19+U19</f>
        <v>0</v>
      </c>
    </row>
    <row r="20" spans="1:22" ht="12.75">
      <c r="A20" s="58"/>
      <c r="B20" s="58"/>
      <c r="C20" s="38"/>
      <c r="D20" s="38"/>
      <c r="E20" s="38"/>
      <c r="F20" s="45"/>
      <c r="G20" s="38"/>
      <c r="H20" s="38"/>
      <c r="I20" s="38"/>
      <c r="J20" s="39"/>
      <c r="K20" s="40"/>
      <c r="L20" s="40"/>
      <c r="M20" s="40"/>
      <c r="N20" s="35"/>
      <c r="O20" s="40"/>
      <c r="P20" s="40"/>
      <c r="Q20" s="40"/>
      <c r="R20" s="35"/>
      <c r="S20" s="40"/>
      <c r="T20" s="40"/>
      <c r="U20" s="40"/>
      <c r="V20" s="35"/>
    </row>
    <row r="21" spans="2:7" ht="12.75">
      <c r="B21" s="56" t="s">
        <v>11</v>
      </c>
      <c r="C21" s="57" t="e">
        <f>V8+V10+V11+#REF!+#REF!+#REF!+#REF!+#REF!</f>
        <v>#REF!</v>
      </c>
      <c r="G21" s="36"/>
    </row>
    <row r="22" spans="2:7" ht="22.5">
      <c r="B22" s="28" t="s">
        <v>12</v>
      </c>
      <c r="C22" s="26"/>
      <c r="G22" s="36"/>
    </row>
    <row r="23" spans="2:7" ht="12.75">
      <c r="B23" s="28" t="s">
        <v>13</v>
      </c>
      <c r="C23" s="26"/>
      <c r="G23" s="36"/>
    </row>
    <row r="24" spans="2:7" ht="12.75">
      <c r="B24" s="28" t="s">
        <v>14</v>
      </c>
      <c r="C24" s="26"/>
      <c r="G24" s="36"/>
    </row>
    <row r="25" spans="2:7" ht="22.5">
      <c r="B25" s="29" t="s">
        <v>15</v>
      </c>
      <c r="C25" s="26">
        <f>V6+V9+V7</f>
        <v>14</v>
      </c>
      <c r="G25" s="36"/>
    </row>
    <row r="26" spans="2:7" ht="22.5">
      <c r="B26" s="27" t="s">
        <v>16</v>
      </c>
      <c r="C26" s="26"/>
      <c r="G26" s="36"/>
    </row>
    <row r="27" spans="2:3" ht="15">
      <c r="B27" s="42"/>
      <c r="C27" s="43"/>
    </row>
    <row r="28" spans="2:3" ht="15">
      <c r="B28" s="42" t="s">
        <v>18</v>
      </c>
      <c r="C28" s="43" t="e">
        <f>#REF!+V8+V10+#REF!+V7+#REF!+#REF!+#REF!</f>
        <v>#REF!</v>
      </c>
    </row>
    <row r="29" spans="2:3" ht="15">
      <c r="B29" s="42" t="s">
        <v>19</v>
      </c>
      <c r="C29" s="43" t="e">
        <f>#REF!+V11</f>
        <v>#REF!</v>
      </c>
    </row>
    <row r="30" spans="2:3" ht="15">
      <c r="B30" s="42" t="s">
        <v>20</v>
      </c>
      <c r="C30" s="43">
        <f>V6+V9</f>
        <v>0</v>
      </c>
    </row>
    <row r="31" spans="2:3" ht="15">
      <c r="B31" s="42" t="s">
        <v>21</v>
      </c>
      <c r="C31" s="43">
        <v>0</v>
      </c>
    </row>
    <row r="32" spans="2:3" ht="15">
      <c r="B32" s="42" t="s">
        <v>22</v>
      </c>
      <c r="C32" s="43" t="e">
        <f>#REF!+#REF!</f>
        <v>#REF!</v>
      </c>
    </row>
    <row r="33" spans="2:3" ht="15">
      <c r="B33" s="42" t="s">
        <v>23</v>
      </c>
      <c r="C33" s="43" t="e">
        <f>#REF!</f>
        <v>#REF!</v>
      </c>
    </row>
    <row r="34" spans="2:3" ht="15">
      <c r="B34" s="42" t="s">
        <v>24</v>
      </c>
      <c r="C34" s="43"/>
    </row>
    <row r="35" spans="2:3" ht="15">
      <c r="B35" s="42" t="s">
        <v>25</v>
      </c>
      <c r="C35" s="43"/>
    </row>
  </sheetData>
  <sheetProtection/>
  <mergeCells count="8">
    <mergeCell ref="C13:V15"/>
    <mergeCell ref="C18:V18"/>
    <mergeCell ref="B13:B15"/>
    <mergeCell ref="A13:A15"/>
    <mergeCell ref="A1:V1"/>
    <mergeCell ref="A2:V2"/>
    <mergeCell ref="B3:B4"/>
    <mergeCell ref="A5:V5"/>
  </mergeCells>
  <printOptions/>
  <pageMargins left="0.8267716535433072" right="0.6692913385826772" top="0.5118110236220472" bottom="0.2755905511811024" header="0.5118110236220472" footer="0.2755905511811024"/>
  <pageSetup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3.00390625" style="0" customWidth="1"/>
    <col min="2" max="2" width="40.25390625" style="0" bestFit="1" customWidth="1"/>
    <col min="3" max="3" width="5.75390625" style="0" customWidth="1"/>
    <col min="4" max="4" width="3.375" style="0" customWidth="1"/>
    <col min="5" max="5" width="4.00390625" style="0" customWidth="1"/>
    <col min="6" max="6" width="5.625" style="0" customWidth="1"/>
    <col min="7" max="7" width="4.875" style="0" customWidth="1"/>
    <col min="8" max="9" width="3.875" style="0" customWidth="1"/>
    <col min="10" max="10" width="5.25390625" style="0" customWidth="1"/>
    <col min="11" max="11" width="3.875" style="0" customWidth="1"/>
    <col min="12" max="13" width="3.75390625" style="0" customWidth="1"/>
    <col min="14" max="14" width="5.625" style="0" customWidth="1"/>
    <col min="15" max="15" width="3.875" style="0" customWidth="1"/>
    <col min="16" max="17" width="3.75390625" style="0" customWidth="1"/>
    <col min="18" max="18" width="5.625" style="0" customWidth="1"/>
    <col min="19" max="19" width="5.75390625" style="0" customWidth="1"/>
    <col min="20" max="20" width="4.125" style="0" customWidth="1"/>
    <col min="21" max="21" width="4.25390625" style="0" customWidth="1"/>
    <col min="22" max="22" width="6.00390625" style="0" customWidth="1"/>
    <col min="23" max="23" width="18.75390625" style="0" bestFit="1" customWidth="1"/>
    <col min="24" max="24" width="9.125" style="3" customWidth="1"/>
  </cols>
  <sheetData>
    <row r="1" spans="1:22" ht="15.75">
      <c r="A1" s="114" t="s">
        <v>30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15.75">
      <c r="A2" s="107" t="s">
        <v>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4" s="9" customFormat="1" ht="12.75">
      <c r="A3" s="4"/>
      <c r="B3" s="115" t="s">
        <v>0</v>
      </c>
      <c r="C3" s="4"/>
      <c r="D3" s="5" t="s">
        <v>17</v>
      </c>
      <c r="E3" s="6"/>
      <c r="F3" s="7"/>
      <c r="G3" s="4"/>
      <c r="H3" s="5" t="s">
        <v>9</v>
      </c>
      <c r="I3" s="6"/>
      <c r="J3" s="7"/>
      <c r="K3" s="4"/>
      <c r="L3" s="5" t="s">
        <v>10</v>
      </c>
      <c r="M3" s="6"/>
      <c r="N3" s="7"/>
      <c r="O3" s="4"/>
      <c r="P3" s="5" t="s">
        <v>1</v>
      </c>
      <c r="Q3" s="6"/>
      <c r="R3" s="7"/>
      <c r="S3" s="4"/>
      <c r="T3" s="5" t="s">
        <v>5</v>
      </c>
      <c r="U3" s="6"/>
      <c r="V3" s="8"/>
      <c r="X3" s="11"/>
    </row>
    <row r="4" spans="1:24" s="9" customFormat="1" ht="12.75">
      <c r="A4" s="10"/>
      <c r="B4" s="116"/>
      <c r="C4" s="8" t="s">
        <v>2</v>
      </c>
      <c r="D4" s="8" t="s">
        <v>6</v>
      </c>
      <c r="E4" s="8" t="s">
        <v>4</v>
      </c>
      <c r="F4" s="8" t="s">
        <v>5</v>
      </c>
      <c r="G4" s="8" t="s">
        <v>8</v>
      </c>
      <c r="H4" s="8" t="s">
        <v>6</v>
      </c>
      <c r="I4" s="8" t="s">
        <v>7</v>
      </c>
      <c r="J4" s="8" t="s">
        <v>5</v>
      </c>
      <c r="K4" s="8" t="s">
        <v>2</v>
      </c>
      <c r="L4" s="8" t="s">
        <v>6</v>
      </c>
      <c r="M4" s="8" t="s">
        <v>7</v>
      </c>
      <c r="N4" s="8" t="s">
        <v>5</v>
      </c>
      <c r="O4" s="8" t="s">
        <v>2</v>
      </c>
      <c r="P4" s="8" t="s">
        <v>6</v>
      </c>
      <c r="Q4" s="8" t="s">
        <v>7</v>
      </c>
      <c r="R4" s="8" t="s">
        <v>5</v>
      </c>
      <c r="S4" s="8" t="s">
        <v>2</v>
      </c>
      <c r="T4" s="8" t="s">
        <v>3</v>
      </c>
      <c r="U4" s="8" t="s">
        <v>4</v>
      </c>
      <c r="V4" s="8" t="s">
        <v>5</v>
      </c>
      <c r="X4" s="11"/>
    </row>
    <row r="5" spans="1:22" ht="12.75">
      <c r="A5" s="105" t="s">
        <v>28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4" s="12" customFormat="1" ht="12.75">
      <c r="A6" s="17">
        <v>1</v>
      </c>
      <c r="B6" s="49" t="s">
        <v>31</v>
      </c>
      <c r="C6" s="65"/>
      <c r="D6" s="14"/>
      <c r="E6" s="14"/>
      <c r="F6" s="66">
        <f aca="true" t="shared" si="0" ref="F6:F17">+E6+D6+C6</f>
        <v>0</v>
      </c>
      <c r="G6" s="16"/>
      <c r="H6" s="14"/>
      <c r="I6" s="14"/>
      <c r="J6" s="66">
        <f>+I6+H6+G6</f>
        <v>0</v>
      </c>
      <c r="K6" s="16"/>
      <c r="L6" s="14"/>
      <c r="M6" s="14"/>
      <c r="N6" s="66">
        <f>+M6+L6+K6</f>
        <v>0</v>
      </c>
      <c r="O6" s="14"/>
      <c r="P6" s="14"/>
      <c r="Q6" s="14"/>
      <c r="R6" s="66">
        <f aca="true" t="shared" si="1" ref="R6:R11">O6+P6+Q6</f>
        <v>0</v>
      </c>
      <c r="S6" s="16">
        <f aca="true" t="shared" si="2" ref="S6:S11">R6+N6+J6+F6</f>
        <v>0</v>
      </c>
      <c r="T6" s="16">
        <f aca="true" t="shared" si="3" ref="T6:T11">D6+H6+L6</f>
        <v>0</v>
      </c>
      <c r="U6" s="16">
        <f aca="true" t="shared" si="4" ref="U6:U11">E6+I6+M6</f>
        <v>0</v>
      </c>
      <c r="V6" s="15">
        <f aca="true" t="shared" si="5" ref="V6:V11">S6+T6+U6</f>
        <v>0</v>
      </c>
      <c r="X6" s="13"/>
    </row>
    <row r="7" spans="1:22" ht="12.75">
      <c r="A7" s="17">
        <v>2</v>
      </c>
      <c r="B7" s="50" t="s">
        <v>33</v>
      </c>
      <c r="C7" s="58"/>
      <c r="D7" s="14"/>
      <c r="E7" s="14"/>
      <c r="F7" s="66">
        <f t="shared" si="0"/>
        <v>0</v>
      </c>
      <c r="G7" s="58"/>
      <c r="H7" s="14"/>
      <c r="I7" s="14"/>
      <c r="J7" s="66">
        <f aca="true" t="shared" si="6" ref="J7:J17">+I7+H7+G7</f>
        <v>0</v>
      </c>
      <c r="K7" s="58">
        <v>6</v>
      </c>
      <c r="L7" s="14"/>
      <c r="M7" s="14"/>
      <c r="N7" s="66">
        <f aca="true" t="shared" si="7" ref="N7:N17">+M7+L7+K7</f>
        <v>6</v>
      </c>
      <c r="O7" s="16">
        <v>6</v>
      </c>
      <c r="P7" s="14"/>
      <c r="Q7" s="14"/>
      <c r="R7" s="66">
        <f t="shared" si="1"/>
        <v>6</v>
      </c>
      <c r="S7" s="16">
        <f t="shared" si="2"/>
        <v>12</v>
      </c>
      <c r="T7" s="16">
        <f t="shared" si="3"/>
        <v>0</v>
      </c>
      <c r="U7" s="16">
        <f t="shared" si="4"/>
        <v>0</v>
      </c>
      <c r="V7" s="15">
        <f t="shared" si="5"/>
        <v>12</v>
      </c>
    </row>
    <row r="8" spans="1:22" ht="22.5">
      <c r="A8" s="17">
        <v>3</v>
      </c>
      <c r="B8" s="50" t="s">
        <v>35</v>
      </c>
      <c r="C8" s="58"/>
      <c r="D8" s="14"/>
      <c r="E8" s="14"/>
      <c r="F8" s="66">
        <f t="shared" si="0"/>
        <v>0</v>
      </c>
      <c r="G8" s="58"/>
      <c r="H8" s="14"/>
      <c r="I8" s="14"/>
      <c r="J8" s="66">
        <f t="shared" si="6"/>
        <v>0</v>
      </c>
      <c r="K8" s="58"/>
      <c r="L8" s="14"/>
      <c r="M8" s="14"/>
      <c r="N8" s="66">
        <f t="shared" si="7"/>
        <v>0</v>
      </c>
      <c r="O8" s="16"/>
      <c r="P8" s="14"/>
      <c r="Q8" s="14"/>
      <c r="R8" s="66">
        <f t="shared" si="1"/>
        <v>0</v>
      </c>
      <c r="S8" s="16">
        <f t="shared" si="2"/>
        <v>0</v>
      </c>
      <c r="T8" s="16">
        <f t="shared" si="3"/>
        <v>0</v>
      </c>
      <c r="U8" s="16">
        <f t="shared" si="4"/>
        <v>0</v>
      </c>
      <c r="V8" s="15">
        <f t="shared" si="5"/>
        <v>0</v>
      </c>
    </row>
    <row r="9" spans="1:22" ht="12.75">
      <c r="A9" s="17">
        <v>4</v>
      </c>
      <c r="B9" s="50" t="s">
        <v>37</v>
      </c>
      <c r="C9" s="58"/>
      <c r="D9" s="14"/>
      <c r="E9" s="14"/>
      <c r="F9" s="66">
        <f t="shared" si="0"/>
        <v>0</v>
      </c>
      <c r="G9" s="58"/>
      <c r="H9" s="14"/>
      <c r="I9" s="14"/>
      <c r="J9" s="66">
        <f t="shared" si="6"/>
        <v>0</v>
      </c>
      <c r="K9" s="58"/>
      <c r="L9" s="14"/>
      <c r="M9" s="14"/>
      <c r="N9" s="66">
        <f t="shared" si="7"/>
        <v>0</v>
      </c>
      <c r="O9" s="16"/>
      <c r="P9" s="14"/>
      <c r="Q9" s="14"/>
      <c r="R9" s="66">
        <f t="shared" si="1"/>
        <v>0</v>
      </c>
      <c r="S9" s="16">
        <f t="shared" si="2"/>
        <v>0</v>
      </c>
      <c r="T9" s="16">
        <f t="shared" si="3"/>
        <v>0</v>
      </c>
      <c r="U9" s="16">
        <f t="shared" si="4"/>
        <v>0</v>
      </c>
      <c r="V9" s="15">
        <f t="shared" si="5"/>
        <v>0</v>
      </c>
    </row>
    <row r="10" spans="1:22" ht="12.75">
      <c r="A10" s="17">
        <v>5</v>
      </c>
      <c r="B10" s="40" t="s">
        <v>39</v>
      </c>
      <c r="C10" s="58"/>
      <c r="D10" s="14"/>
      <c r="E10" s="14"/>
      <c r="F10" s="66">
        <f t="shared" si="0"/>
        <v>0</v>
      </c>
      <c r="G10" s="58"/>
      <c r="H10" s="14"/>
      <c r="I10" s="14"/>
      <c r="J10" s="66">
        <f t="shared" si="6"/>
        <v>0</v>
      </c>
      <c r="K10" s="58"/>
      <c r="L10" s="14"/>
      <c r="M10" s="14"/>
      <c r="N10" s="66">
        <f t="shared" si="7"/>
        <v>0</v>
      </c>
      <c r="O10" s="16"/>
      <c r="P10" s="14"/>
      <c r="Q10" s="14"/>
      <c r="R10" s="66">
        <f t="shared" si="1"/>
        <v>0</v>
      </c>
      <c r="S10" s="16">
        <f t="shared" si="2"/>
        <v>0</v>
      </c>
      <c r="T10" s="16">
        <f t="shared" si="3"/>
        <v>0</v>
      </c>
      <c r="U10" s="16">
        <f t="shared" si="4"/>
        <v>0</v>
      </c>
      <c r="V10" s="15">
        <f t="shared" si="5"/>
        <v>0</v>
      </c>
    </row>
    <row r="11" spans="1:22" ht="22.5">
      <c r="A11" s="17">
        <v>6</v>
      </c>
      <c r="B11" s="49" t="s">
        <v>35</v>
      </c>
      <c r="C11" s="58"/>
      <c r="D11" s="14"/>
      <c r="E11" s="14"/>
      <c r="F11" s="66">
        <f t="shared" si="0"/>
        <v>0</v>
      </c>
      <c r="G11" s="58"/>
      <c r="H11" s="14"/>
      <c r="I11" s="14"/>
      <c r="J11" s="66">
        <f t="shared" si="6"/>
        <v>0</v>
      </c>
      <c r="K11" s="58"/>
      <c r="L11" s="14"/>
      <c r="M11" s="14"/>
      <c r="N11" s="66">
        <f t="shared" si="7"/>
        <v>0</v>
      </c>
      <c r="O11" s="16">
        <v>2</v>
      </c>
      <c r="P11" s="14"/>
      <c r="Q11" s="14"/>
      <c r="R11" s="66">
        <f t="shared" si="1"/>
        <v>2</v>
      </c>
      <c r="S11" s="16">
        <f t="shared" si="2"/>
        <v>2</v>
      </c>
      <c r="T11" s="16">
        <f t="shared" si="3"/>
        <v>0</v>
      </c>
      <c r="U11" s="16">
        <f t="shared" si="4"/>
        <v>0</v>
      </c>
      <c r="V11" s="67">
        <f t="shared" si="5"/>
        <v>2</v>
      </c>
    </row>
    <row r="12" spans="1:22" ht="12.75">
      <c r="A12" s="17">
        <v>7</v>
      </c>
      <c r="B12" s="49" t="s">
        <v>65</v>
      </c>
      <c r="C12" s="58"/>
      <c r="D12" s="14"/>
      <c r="E12" s="14"/>
      <c r="F12" s="66">
        <f t="shared" si="0"/>
        <v>0</v>
      </c>
      <c r="G12" s="58"/>
      <c r="H12" s="14"/>
      <c r="I12" s="14"/>
      <c r="J12" s="66">
        <f>+I12+H12+G12</f>
        <v>0</v>
      </c>
      <c r="K12" s="58">
        <v>3</v>
      </c>
      <c r="L12" s="14"/>
      <c r="M12" s="14"/>
      <c r="N12" s="66">
        <f t="shared" si="7"/>
        <v>3</v>
      </c>
      <c r="O12" s="14">
        <v>3</v>
      </c>
      <c r="P12" s="14"/>
      <c r="Q12" s="14"/>
      <c r="R12" s="66">
        <f aca="true" t="shared" si="8" ref="R12:R17">+Q12+P12+O12</f>
        <v>3</v>
      </c>
      <c r="S12" s="16">
        <f aca="true" t="shared" si="9" ref="S12:S17">R12+N12+J12+F12</f>
        <v>6</v>
      </c>
      <c r="T12" s="16">
        <f aca="true" t="shared" si="10" ref="T12:T17">D12+H12+L12</f>
        <v>0</v>
      </c>
      <c r="U12" s="16">
        <f aca="true" t="shared" si="11" ref="U12:U17">E12+I12+M12</f>
        <v>0</v>
      </c>
      <c r="V12" s="66">
        <f aca="true" t="shared" si="12" ref="V12:V17">+U12+T12+S12</f>
        <v>6</v>
      </c>
    </row>
    <row r="13" spans="1:22" ht="12.75">
      <c r="A13" s="17">
        <v>8</v>
      </c>
      <c r="B13" s="49" t="s">
        <v>66</v>
      </c>
      <c r="C13" s="58"/>
      <c r="D13" s="14"/>
      <c r="E13" s="14"/>
      <c r="F13" s="66">
        <f t="shared" si="0"/>
        <v>0</v>
      </c>
      <c r="G13" s="58"/>
      <c r="H13" s="14"/>
      <c r="I13" s="14"/>
      <c r="J13" s="66">
        <f t="shared" si="6"/>
        <v>0</v>
      </c>
      <c r="K13" s="58">
        <v>1</v>
      </c>
      <c r="L13" s="14"/>
      <c r="M13" s="14"/>
      <c r="N13" s="66">
        <f t="shared" si="7"/>
        <v>1</v>
      </c>
      <c r="O13" s="14"/>
      <c r="P13" s="14"/>
      <c r="Q13" s="14"/>
      <c r="R13" s="66">
        <f t="shared" si="8"/>
        <v>0</v>
      </c>
      <c r="S13" s="16">
        <f t="shared" si="9"/>
        <v>1</v>
      </c>
      <c r="T13" s="16">
        <f t="shared" si="10"/>
        <v>0</v>
      </c>
      <c r="U13" s="16">
        <f t="shared" si="11"/>
        <v>0</v>
      </c>
      <c r="V13" s="66">
        <f t="shared" si="12"/>
        <v>1</v>
      </c>
    </row>
    <row r="14" spans="1:22" ht="12.75">
      <c r="A14" s="17">
        <v>9</v>
      </c>
      <c r="B14" s="50" t="s">
        <v>67</v>
      </c>
      <c r="C14" s="58"/>
      <c r="D14" s="14"/>
      <c r="E14" s="14"/>
      <c r="F14" s="66">
        <f t="shared" si="0"/>
        <v>0</v>
      </c>
      <c r="G14" s="58"/>
      <c r="H14" s="14"/>
      <c r="I14" s="14"/>
      <c r="J14" s="66">
        <f t="shared" si="6"/>
        <v>0</v>
      </c>
      <c r="K14" s="58"/>
      <c r="L14" s="14"/>
      <c r="M14" s="14"/>
      <c r="N14" s="66">
        <f t="shared" si="7"/>
        <v>0</v>
      </c>
      <c r="O14" s="14"/>
      <c r="P14" s="14"/>
      <c r="Q14" s="14"/>
      <c r="R14" s="66">
        <f t="shared" si="8"/>
        <v>0</v>
      </c>
      <c r="S14" s="16">
        <f t="shared" si="9"/>
        <v>0</v>
      </c>
      <c r="T14" s="16">
        <f t="shared" si="10"/>
        <v>0</v>
      </c>
      <c r="U14" s="16">
        <f t="shared" si="11"/>
        <v>0</v>
      </c>
      <c r="V14" s="66">
        <f t="shared" si="12"/>
        <v>0</v>
      </c>
    </row>
    <row r="15" spans="1:22" ht="22.5">
      <c r="A15" s="17">
        <v>10</v>
      </c>
      <c r="B15" s="50" t="s">
        <v>68</v>
      </c>
      <c r="C15" s="58"/>
      <c r="D15" s="14"/>
      <c r="E15" s="14"/>
      <c r="F15" s="66">
        <f t="shared" si="0"/>
        <v>0</v>
      </c>
      <c r="G15" s="58"/>
      <c r="H15" s="14"/>
      <c r="I15" s="14"/>
      <c r="J15" s="66">
        <f t="shared" si="6"/>
        <v>0</v>
      </c>
      <c r="K15" s="58"/>
      <c r="L15" s="14"/>
      <c r="M15" s="14"/>
      <c r="N15" s="66">
        <f t="shared" si="7"/>
        <v>0</v>
      </c>
      <c r="O15" s="14">
        <v>1</v>
      </c>
      <c r="P15" s="14"/>
      <c r="Q15" s="14"/>
      <c r="R15" s="66">
        <f t="shared" si="8"/>
        <v>1</v>
      </c>
      <c r="S15" s="16">
        <f t="shared" si="9"/>
        <v>1</v>
      </c>
      <c r="T15" s="16">
        <f t="shared" si="10"/>
        <v>0</v>
      </c>
      <c r="U15" s="16">
        <f t="shared" si="11"/>
        <v>0</v>
      </c>
      <c r="V15" s="66">
        <f t="shared" si="12"/>
        <v>1</v>
      </c>
    </row>
    <row r="16" spans="1:22" ht="12.75">
      <c r="A16" s="17">
        <v>11</v>
      </c>
      <c r="B16" s="50" t="s">
        <v>69</v>
      </c>
      <c r="C16" s="58"/>
      <c r="D16" s="14"/>
      <c r="E16" s="14"/>
      <c r="F16" s="66">
        <f t="shared" si="0"/>
        <v>0</v>
      </c>
      <c r="G16" s="16"/>
      <c r="H16" s="14"/>
      <c r="I16" s="14"/>
      <c r="J16" s="66">
        <f t="shared" si="6"/>
        <v>0</v>
      </c>
      <c r="K16" s="16">
        <v>2</v>
      </c>
      <c r="L16" s="14"/>
      <c r="M16" s="14"/>
      <c r="N16" s="66">
        <f t="shared" si="7"/>
        <v>2</v>
      </c>
      <c r="O16" s="14">
        <v>2</v>
      </c>
      <c r="P16" s="14"/>
      <c r="Q16" s="14"/>
      <c r="R16" s="66">
        <f t="shared" si="8"/>
        <v>2</v>
      </c>
      <c r="S16" s="16">
        <f t="shared" si="9"/>
        <v>4</v>
      </c>
      <c r="T16" s="16">
        <f t="shared" si="10"/>
        <v>0</v>
      </c>
      <c r="U16" s="16">
        <f t="shared" si="11"/>
        <v>0</v>
      </c>
      <c r="V16" s="66">
        <f t="shared" si="12"/>
        <v>4</v>
      </c>
    </row>
    <row r="17" spans="1:22" ht="12.75">
      <c r="A17" s="17">
        <v>12</v>
      </c>
      <c r="B17" s="50" t="s">
        <v>71</v>
      </c>
      <c r="C17" s="58"/>
      <c r="D17" s="14"/>
      <c r="E17" s="14"/>
      <c r="F17" s="66">
        <f t="shared" si="0"/>
        <v>0</v>
      </c>
      <c r="G17" s="16"/>
      <c r="H17" s="14"/>
      <c r="I17" s="14"/>
      <c r="J17" s="66">
        <f t="shared" si="6"/>
        <v>0</v>
      </c>
      <c r="K17" s="16"/>
      <c r="L17" s="14"/>
      <c r="M17" s="14"/>
      <c r="N17" s="66">
        <f t="shared" si="7"/>
        <v>0</v>
      </c>
      <c r="O17" s="14">
        <v>1</v>
      </c>
      <c r="P17" s="14"/>
      <c r="Q17" s="14"/>
      <c r="R17" s="66">
        <f t="shared" si="8"/>
        <v>1</v>
      </c>
      <c r="S17" s="16">
        <f t="shared" si="9"/>
        <v>1</v>
      </c>
      <c r="T17" s="16">
        <f t="shared" si="10"/>
        <v>0</v>
      </c>
      <c r="U17" s="16">
        <f t="shared" si="11"/>
        <v>0</v>
      </c>
      <c r="V17" s="66">
        <f t="shared" si="12"/>
        <v>1</v>
      </c>
    </row>
    <row r="18" spans="1:22" ht="12.75">
      <c r="A18" s="2"/>
      <c r="B18" s="2" t="s">
        <v>5</v>
      </c>
      <c r="C18" s="1">
        <f>+C6+C7+C8+C9+C10+C11+C12+C13+C14+C15+C16+C17</f>
        <v>0</v>
      </c>
      <c r="D18" s="1">
        <f aca="true" t="shared" si="13" ref="D18:V18">+D6+D7+D8+D9+D10+D11+D12+D13+D14+D15+D16+D17</f>
        <v>0</v>
      </c>
      <c r="E18" s="1">
        <f t="shared" si="13"/>
        <v>0</v>
      </c>
      <c r="F18" s="68">
        <f t="shared" si="13"/>
        <v>0</v>
      </c>
      <c r="G18" s="1">
        <f>+G6+G7+G8+G9+G10+G11+G12+G13+G14+G15+G16+G17</f>
        <v>0</v>
      </c>
      <c r="H18" s="1">
        <f t="shared" si="13"/>
        <v>0</v>
      </c>
      <c r="I18" s="1">
        <f t="shared" si="13"/>
        <v>0</v>
      </c>
      <c r="J18" s="68">
        <f t="shared" si="13"/>
        <v>0</v>
      </c>
      <c r="K18" s="1">
        <f t="shared" si="13"/>
        <v>12</v>
      </c>
      <c r="L18" s="1">
        <f t="shared" si="13"/>
        <v>0</v>
      </c>
      <c r="M18" s="1">
        <f t="shared" si="13"/>
        <v>0</v>
      </c>
      <c r="N18" s="68">
        <f t="shared" si="13"/>
        <v>12</v>
      </c>
      <c r="O18" s="1">
        <f t="shared" si="13"/>
        <v>15</v>
      </c>
      <c r="P18" s="1">
        <f t="shared" si="13"/>
        <v>0</v>
      </c>
      <c r="Q18" s="1">
        <f t="shared" si="13"/>
        <v>0</v>
      </c>
      <c r="R18" s="68">
        <f t="shared" si="13"/>
        <v>15</v>
      </c>
      <c r="S18" s="1">
        <f t="shared" si="13"/>
        <v>27</v>
      </c>
      <c r="T18" s="1">
        <f t="shared" si="13"/>
        <v>0</v>
      </c>
      <c r="U18" s="1">
        <f t="shared" si="13"/>
        <v>0</v>
      </c>
      <c r="V18" s="68">
        <f t="shared" si="13"/>
        <v>27</v>
      </c>
    </row>
    <row r="19" spans="2:22" ht="15.75">
      <c r="B19" s="52"/>
      <c r="C19" s="103" t="s">
        <v>58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</row>
    <row r="20" spans="1:22" ht="12.75" customHeight="1">
      <c r="A20" s="108"/>
      <c r="B20" s="5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</row>
    <row r="21" spans="1:22" ht="12.75" customHeight="1">
      <c r="A21" s="109"/>
      <c r="B21" s="100" t="s">
        <v>0</v>
      </c>
      <c r="C21" s="59"/>
      <c r="D21" s="60" t="s">
        <v>17</v>
      </c>
      <c r="E21" s="61"/>
      <c r="F21" s="62"/>
      <c r="G21" s="59"/>
      <c r="H21" s="60" t="s">
        <v>9</v>
      </c>
      <c r="I21" s="61"/>
      <c r="J21" s="62"/>
      <c r="K21" s="59"/>
      <c r="L21" s="60" t="s">
        <v>10</v>
      </c>
      <c r="M21" s="61"/>
      <c r="N21" s="62"/>
      <c r="O21" s="59"/>
      <c r="P21" s="60" t="s">
        <v>1</v>
      </c>
      <c r="Q21" s="61"/>
      <c r="R21" s="62"/>
      <c r="S21" s="59"/>
      <c r="T21" s="60" t="s">
        <v>5</v>
      </c>
      <c r="U21" s="61"/>
      <c r="V21" s="63"/>
    </row>
    <row r="22" spans="1:22" ht="12.75" customHeight="1">
      <c r="A22" s="110"/>
      <c r="B22" s="102"/>
      <c r="C22" s="63" t="s">
        <v>2</v>
      </c>
      <c r="D22" s="63" t="s">
        <v>6</v>
      </c>
      <c r="E22" s="63" t="s">
        <v>4</v>
      </c>
      <c r="F22" s="63" t="s">
        <v>5</v>
      </c>
      <c r="G22" s="63" t="s">
        <v>2</v>
      </c>
      <c r="H22" s="63" t="s">
        <v>6</v>
      </c>
      <c r="I22" s="63" t="s">
        <v>4</v>
      </c>
      <c r="J22" s="63" t="s">
        <v>5</v>
      </c>
      <c r="K22" s="63" t="s">
        <v>8</v>
      </c>
      <c r="L22" s="63" t="s">
        <v>6</v>
      </c>
      <c r="M22" s="63" t="s">
        <v>7</v>
      </c>
      <c r="N22" s="63" t="s">
        <v>5</v>
      </c>
      <c r="O22" s="63" t="s">
        <v>2</v>
      </c>
      <c r="P22" s="63" t="s">
        <v>6</v>
      </c>
      <c r="Q22" s="63" t="s">
        <v>7</v>
      </c>
      <c r="R22" s="63" t="s">
        <v>5</v>
      </c>
      <c r="S22" s="63" t="s">
        <v>2</v>
      </c>
      <c r="T22" s="63" t="s">
        <v>3</v>
      </c>
      <c r="U22" s="63" t="s">
        <v>4</v>
      </c>
      <c r="V22" s="63" t="s">
        <v>5</v>
      </c>
    </row>
    <row r="23" spans="1:22" ht="12.75">
      <c r="A23" s="55"/>
      <c r="B23" s="54"/>
      <c r="C23" s="105" t="s">
        <v>42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2" ht="12.75">
      <c r="A24" s="55">
        <v>1</v>
      </c>
      <c r="B24" s="49" t="s">
        <v>43</v>
      </c>
      <c r="C24" s="38"/>
      <c r="D24" s="38"/>
      <c r="E24" s="38"/>
      <c r="F24" s="45">
        <f aca="true" t="shared" si="14" ref="F24:F31">C24+D24+E24</f>
        <v>0</v>
      </c>
      <c r="G24" s="38"/>
      <c r="H24" s="38"/>
      <c r="I24" s="38"/>
      <c r="J24" s="39">
        <f aca="true" t="shared" si="15" ref="J24:J31">G24+H24+I24</f>
        <v>0</v>
      </c>
      <c r="K24" s="40"/>
      <c r="L24" s="40"/>
      <c r="M24" s="40"/>
      <c r="N24" s="35">
        <f aca="true" t="shared" si="16" ref="N24:N31">K24+L24+M24</f>
        <v>0</v>
      </c>
      <c r="O24" s="40"/>
      <c r="P24" s="40"/>
      <c r="Q24" s="40"/>
      <c r="R24" s="35">
        <f aca="true" t="shared" si="17" ref="R24:R31">O24+P24+Q24</f>
        <v>0</v>
      </c>
      <c r="S24" s="40">
        <f aca="true" t="shared" si="18" ref="S24:U27">G24+K24+O24+C24</f>
        <v>0</v>
      </c>
      <c r="T24" s="40">
        <f t="shared" si="18"/>
        <v>0</v>
      </c>
      <c r="U24" s="40">
        <f t="shared" si="18"/>
        <v>0</v>
      </c>
      <c r="V24" s="35">
        <f aca="true" t="shared" si="19" ref="V24:V31">S24+T24+U24</f>
        <v>0</v>
      </c>
    </row>
    <row r="25" spans="1:22" ht="12.75">
      <c r="A25" s="55">
        <v>2</v>
      </c>
      <c r="B25" s="49" t="s">
        <v>53</v>
      </c>
      <c r="C25" s="38"/>
      <c r="D25" s="38"/>
      <c r="E25" s="38"/>
      <c r="F25" s="45">
        <f t="shared" si="14"/>
        <v>0</v>
      </c>
      <c r="G25" s="38"/>
      <c r="H25" s="38"/>
      <c r="I25" s="38"/>
      <c r="J25" s="39">
        <f t="shared" si="15"/>
        <v>0</v>
      </c>
      <c r="K25" s="40"/>
      <c r="L25" s="40"/>
      <c r="M25" s="40"/>
      <c r="N25" s="35">
        <f t="shared" si="16"/>
        <v>0</v>
      </c>
      <c r="O25" s="40"/>
      <c r="P25" s="40"/>
      <c r="Q25" s="40"/>
      <c r="R25" s="35">
        <f t="shared" si="17"/>
        <v>0</v>
      </c>
      <c r="S25" s="40">
        <f t="shared" si="18"/>
        <v>0</v>
      </c>
      <c r="T25" s="40">
        <f t="shared" si="18"/>
        <v>0</v>
      </c>
      <c r="U25" s="40">
        <f t="shared" si="18"/>
        <v>0</v>
      </c>
      <c r="V25" s="35">
        <f t="shared" si="19"/>
        <v>0</v>
      </c>
    </row>
    <row r="26" spans="1:22" ht="12.75">
      <c r="A26" s="58">
        <v>3</v>
      </c>
      <c r="B26" s="49" t="s">
        <v>54</v>
      </c>
      <c r="C26" s="38"/>
      <c r="D26" s="38"/>
      <c r="E26" s="38"/>
      <c r="F26" s="45">
        <f t="shared" si="14"/>
        <v>0</v>
      </c>
      <c r="G26" s="38"/>
      <c r="H26" s="38"/>
      <c r="I26" s="38"/>
      <c r="J26" s="39">
        <f t="shared" si="15"/>
        <v>0</v>
      </c>
      <c r="K26" s="40"/>
      <c r="L26" s="40"/>
      <c r="M26" s="40"/>
      <c r="N26" s="35">
        <f t="shared" si="16"/>
        <v>0</v>
      </c>
      <c r="O26" s="40"/>
      <c r="P26" s="40"/>
      <c r="Q26" s="40"/>
      <c r="R26" s="35">
        <f t="shared" si="17"/>
        <v>0</v>
      </c>
      <c r="S26" s="40">
        <f t="shared" si="18"/>
        <v>0</v>
      </c>
      <c r="T26" s="40">
        <f t="shared" si="18"/>
        <v>0</v>
      </c>
      <c r="U26" s="40">
        <f t="shared" si="18"/>
        <v>0</v>
      </c>
      <c r="V26" s="35">
        <f t="shared" si="19"/>
        <v>0</v>
      </c>
    </row>
    <row r="27" spans="1:22" ht="12.75">
      <c r="A27" s="55">
        <v>4</v>
      </c>
      <c r="B27" s="49" t="s">
        <v>39</v>
      </c>
      <c r="C27" s="38"/>
      <c r="D27" s="38"/>
      <c r="E27" s="38"/>
      <c r="F27" s="45">
        <f t="shared" si="14"/>
        <v>0</v>
      </c>
      <c r="G27" s="38"/>
      <c r="H27" s="38"/>
      <c r="I27" s="38"/>
      <c r="J27" s="39">
        <f t="shared" si="15"/>
        <v>0</v>
      </c>
      <c r="K27" s="40"/>
      <c r="L27" s="40"/>
      <c r="M27" s="40"/>
      <c r="N27" s="35">
        <f t="shared" si="16"/>
        <v>0</v>
      </c>
      <c r="O27" s="40"/>
      <c r="P27" s="40"/>
      <c r="Q27" s="40"/>
      <c r="R27" s="35">
        <f t="shared" si="17"/>
        <v>0</v>
      </c>
      <c r="S27" s="40">
        <f t="shared" si="18"/>
        <v>0</v>
      </c>
      <c r="T27" s="40">
        <f t="shared" si="18"/>
        <v>0</v>
      </c>
      <c r="U27" s="40">
        <f t="shared" si="18"/>
        <v>0</v>
      </c>
      <c r="V27" s="35">
        <f t="shared" si="19"/>
        <v>0</v>
      </c>
    </row>
    <row r="28" spans="1:22" ht="12.75">
      <c r="A28" s="55">
        <v>5</v>
      </c>
      <c r="B28" s="49" t="s">
        <v>60</v>
      </c>
      <c r="C28" s="38"/>
      <c r="D28" s="38"/>
      <c r="E28" s="38"/>
      <c r="F28" s="45">
        <f t="shared" si="14"/>
        <v>0</v>
      </c>
      <c r="G28" s="38"/>
      <c r="H28" s="38"/>
      <c r="I28" s="38"/>
      <c r="J28" s="39">
        <f t="shared" si="15"/>
        <v>0</v>
      </c>
      <c r="K28" s="40"/>
      <c r="L28" s="40"/>
      <c r="M28" s="40"/>
      <c r="N28" s="35">
        <f t="shared" si="16"/>
        <v>0</v>
      </c>
      <c r="O28" s="40"/>
      <c r="P28" s="40"/>
      <c r="Q28" s="40"/>
      <c r="R28" s="35">
        <f t="shared" si="17"/>
        <v>0</v>
      </c>
      <c r="S28" s="40">
        <f aca="true" t="shared" si="20" ref="S28:U31">G28+K28+O28+C28</f>
        <v>0</v>
      </c>
      <c r="T28" s="40">
        <f t="shared" si="20"/>
        <v>0</v>
      </c>
      <c r="U28" s="40">
        <f t="shared" si="20"/>
        <v>0</v>
      </c>
      <c r="V28" s="35">
        <f t="shared" si="19"/>
        <v>0</v>
      </c>
    </row>
    <row r="29" spans="1:22" ht="12.75">
      <c r="A29" s="58">
        <v>6</v>
      </c>
      <c r="B29" s="49" t="s">
        <v>61</v>
      </c>
      <c r="C29" s="38"/>
      <c r="D29" s="38"/>
      <c r="E29" s="38"/>
      <c r="F29" s="45">
        <f t="shared" si="14"/>
        <v>0</v>
      </c>
      <c r="G29" s="38"/>
      <c r="H29" s="38"/>
      <c r="I29" s="38"/>
      <c r="J29" s="39">
        <f t="shared" si="15"/>
        <v>0</v>
      </c>
      <c r="K29" s="40"/>
      <c r="L29" s="40"/>
      <c r="M29" s="40"/>
      <c r="N29" s="35">
        <f t="shared" si="16"/>
        <v>0</v>
      </c>
      <c r="O29" s="40"/>
      <c r="P29" s="40"/>
      <c r="Q29" s="40"/>
      <c r="R29" s="35">
        <f t="shared" si="17"/>
        <v>0</v>
      </c>
      <c r="S29" s="40">
        <f t="shared" si="20"/>
        <v>0</v>
      </c>
      <c r="T29" s="40">
        <f t="shared" si="20"/>
        <v>0</v>
      </c>
      <c r="U29" s="40">
        <f t="shared" si="20"/>
        <v>0</v>
      </c>
      <c r="V29" s="35">
        <f t="shared" si="19"/>
        <v>0</v>
      </c>
    </row>
    <row r="30" spans="1:22" ht="12.75">
      <c r="A30" s="55">
        <v>7</v>
      </c>
      <c r="B30" s="49" t="s">
        <v>63</v>
      </c>
      <c r="C30" s="38"/>
      <c r="D30" s="38"/>
      <c r="E30" s="38"/>
      <c r="F30" s="45">
        <f t="shared" si="14"/>
        <v>0</v>
      </c>
      <c r="G30" s="38"/>
      <c r="H30" s="38"/>
      <c r="I30" s="38"/>
      <c r="J30" s="39">
        <f t="shared" si="15"/>
        <v>0</v>
      </c>
      <c r="K30" s="40"/>
      <c r="L30" s="40"/>
      <c r="M30" s="40"/>
      <c r="N30" s="35">
        <f t="shared" si="16"/>
        <v>0</v>
      </c>
      <c r="O30" s="40"/>
      <c r="P30" s="40"/>
      <c r="Q30" s="40"/>
      <c r="R30" s="35">
        <f t="shared" si="17"/>
        <v>0</v>
      </c>
      <c r="S30" s="40">
        <f t="shared" si="20"/>
        <v>0</v>
      </c>
      <c r="T30" s="40">
        <f t="shared" si="20"/>
        <v>0</v>
      </c>
      <c r="U30" s="40">
        <f t="shared" si="20"/>
        <v>0</v>
      </c>
      <c r="V30" s="35">
        <f t="shared" si="19"/>
        <v>0</v>
      </c>
    </row>
    <row r="31" spans="1:22" ht="22.5">
      <c r="A31" s="55">
        <v>8</v>
      </c>
      <c r="B31" s="49" t="s">
        <v>64</v>
      </c>
      <c r="C31" s="38"/>
      <c r="D31" s="38"/>
      <c r="E31" s="38"/>
      <c r="F31" s="45">
        <f t="shared" si="14"/>
        <v>0</v>
      </c>
      <c r="G31" s="38"/>
      <c r="H31" s="38"/>
      <c r="I31" s="38"/>
      <c r="J31" s="39">
        <f t="shared" si="15"/>
        <v>0</v>
      </c>
      <c r="K31" s="40"/>
      <c r="L31" s="40"/>
      <c r="M31" s="40"/>
      <c r="N31" s="35">
        <f t="shared" si="16"/>
        <v>0</v>
      </c>
      <c r="O31" s="40"/>
      <c r="P31" s="40"/>
      <c r="Q31" s="40"/>
      <c r="R31" s="35">
        <f t="shared" si="17"/>
        <v>0</v>
      </c>
      <c r="S31" s="40">
        <f t="shared" si="20"/>
        <v>0</v>
      </c>
      <c r="T31" s="40">
        <f t="shared" si="20"/>
        <v>0</v>
      </c>
      <c r="U31" s="40">
        <f t="shared" si="20"/>
        <v>0</v>
      </c>
      <c r="V31" s="35">
        <f t="shared" si="19"/>
        <v>0</v>
      </c>
    </row>
    <row r="32" spans="2:22" ht="12.75">
      <c r="B32" s="24" t="s">
        <v>5</v>
      </c>
      <c r="C32" s="25">
        <f>SUM(C22:C27)</f>
        <v>0</v>
      </c>
      <c r="D32" s="25">
        <f>SUM(D22:D27)</f>
        <v>0</v>
      </c>
      <c r="E32" s="25">
        <f>SUM(E22:E27)</f>
        <v>0</v>
      </c>
      <c r="F32" s="46">
        <f>SUM(F22:F31)</f>
        <v>0</v>
      </c>
      <c r="G32" s="46">
        <f aca="true" t="shared" si="21" ref="G32:V32">SUM(G22:G31)</f>
        <v>0</v>
      </c>
      <c r="H32" s="46">
        <f t="shared" si="21"/>
        <v>0</v>
      </c>
      <c r="I32" s="46">
        <f t="shared" si="21"/>
        <v>0</v>
      </c>
      <c r="J32" s="46">
        <f t="shared" si="21"/>
        <v>0</v>
      </c>
      <c r="K32" s="46">
        <f t="shared" si="21"/>
        <v>0</v>
      </c>
      <c r="L32" s="46">
        <f t="shared" si="21"/>
        <v>0</v>
      </c>
      <c r="M32" s="46">
        <f t="shared" si="21"/>
        <v>0</v>
      </c>
      <c r="N32" s="46">
        <f t="shared" si="21"/>
        <v>0</v>
      </c>
      <c r="O32" s="46">
        <f t="shared" si="21"/>
        <v>0</v>
      </c>
      <c r="P32" s="46">
        <f t="shared" si="21"/>
        <v>0</v>
      </c>
      <c r="Q32" s="46">
        <f t="shared" si="21"/>
        <v>0</v>
      </c>
      <c r="R32" s="46">
        <f t="shared" si="21"/>
        <v>0</v>
      </c>
      <c r="S32" s="46">
        <f t="shared" si="21"/>
        <v>0</v>
      </c>
      <c r="T32" s="46">
        <f t="shared" si="21"/>
        <v>0</v>
      </c>
      <c r="U32" s="46">
        <f t="shared" si="21"/>
        <v>0</v>
      </c>
      <c r="V32" s="46">
        <f t="shared" si="21"/>
        <v>0</v>
      </c>
    </row>
  </sheetData>
  <sheetProtection/>
  <mergeCells count="8">
    <mergeCell ref="C19:V20"/>
    <mergeCell ref="C23:V23"/>
    <mergeCell ref="A1:V1"/>
    <mergeCell ref="A2:V2"/>
    <mergeCell ref="B3:B4"/>
    <mergeCell ref="A5:V5"/>
    <mergeCell ref="A20:A22"/>
    <mergeCell ref="B21:B22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TS-Technology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Centre</dc:creator>
  <cp:keywords/>
  <dc:description/>
  <cp:lastModifiedBy>hp</cp:lastModifiedBy>
  <cp:lastPrinted>2022-02-01T05:20:46Z</cp:lastPrinted>
  <dcterms:created xsi:type="dcterms:W3CDTF">2000-10-24T05:10:12Z</dcterms:created>
  <dcterms:modified xsi:type="dcterms:W3CDTF">2023-10-31T03:47:18Z</dcterms:modified>
  <cp:category/>
  <cp:version/>
  <cp:contentType/>
  <cp:contentStatus/>
</cp:coreProperties>
</file>