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контингент" sheetId="1" r:id="rId1"/>
    <sheet name="qizlar" sheetId="2" r:id="rId2"/>
  </sheets>
  <definedNames>
    <definedName name="_xlnm.Print_Area" localSheetId="0">'контингент'!$A$1:$AC$42</definedName>
  </definedNames>
  <calcPr fullCalcOnLoad="1"/>
</workbook>
</file>

<file path=xl/sharedStrings.xml><?xml version="1.0" encoding="utf-8"?>
<sst xmlns="http://schemas.openxmlformats.org/spreadsheetml/2006/main" count="108" uniqueCount="47">
  <si>
    <t>Ф-т,мутахассислик номи</t>
  </si>
  <si>
    <t>4 курс</t>
  </si>
  <si>
    <t>узб.</t>
  </si>
  <si>
    <t>рус.</t>
  </si>
  <si>
    <t>тож.</t>
  </si>
  <si>
    <t>Жами</t>
  </si>
  <si>
    <t>рус</t>
  </si>
  <si>
    <t>тож</t>
  </si>
  <si>
    <t>узб</t>
  </si>
  <si>
    <t>2 курс</t>
  </si>
  <si>
    <t>3 курс</t>
  </si>
  <si>
    <t>Жисмоний маданият</t>
  </si>
  <si>
    <t>Гуманитарная сфера</t>
  </si>
  <si>
    <t xml:space="preserve">Социальная сфера, экономика и право </t>
  </si>
  <si>
    <t xml:space="preserve">Здравоохранение и социальное обеспечение </t>
  </si>
  <si>
    <t>Сфера  услуг</t>
  </si>
  <si>
    <t>Гуманитар</t>
  </si>
  <si>
    <t>Ишлаб чикариш ва техник соҳа</t>
  </si>
  <si>
    <t>Кишлок ва сув хужалиги</t>
  </si>
  <si>
    <t>Хизматлар</t>
  </si>
  <si>
    <t>Ижтимоий соҳа, иқтисод ваҳуқуқ</t>
  </si>
  <si>
    <t>Соғлиқни сақлаш ва ижтимоий таъминот</t>
  </si>
  <si>
    <t>Биология (турлари бўйича)</t>
  </si>
  <si>
    <t>Гуманитар фанлар</t>
  </si>
  <si>
    <t>Хаёт хакидаги фан</t>
  </si>
  <si>
    <t>ижтимоий таъминот</t>
  </si>
  <si>
    <t>САМАРКАНД ДАВЛАТ УНИВЕРСИТЕТИ СИРТКИ (ИККИНЧИ ОЛИЙ ТАЪЛИМ) ТАЛАБАЛАРИ СОНИ</t>
  </si>
  <si>
    <t>иккинчи олий таълим буйича</t>
  </si>
  <si>
    <t>САМАРКАНД ДАВЛАТ УНИВЕРСИТЕТИ СИРТКИ (ИККИНЧИ ОЛИЙ ТАЪЛИМ) қизлар СОНИ</t>
  </si>
  <si>
    <t>Иқтисодиёт (тармоқлар ва соҳалар бўйича)</t>
  </si>
  <si>
    <t>География</t>
  </si>
  <si>
    <t>Филология ва тилларни ўқитиш: ўзбек тили</t>
  </si>
  <si>
    <t>Тарих (мамлакатлар ва минтақалар бўйича)</t>
  </si>
  <si>
    <t>ижтимоий фанлар</t>
  </si>
  <si>
    <t>Бизнес бошқарув</t>
  </si>
  <si>
    <t>Табиий фанлар</t>
  </si>
  <si>
    <t>Санъат</t>
  </si>
  <si>
    <t>Фан</t>
  </si>
  <si>
    <t>Ишлаб чиқариш ва тех,соҳа</t>
  </si>
  <si>
    <t>Атроф мухит мухофа</t>
  </si>
  <si>
    <t>Таълим ўқитувчилар тайёрлаш ва педагогик фанлар</t>
  </si>
  <si>
    <t>Бошланғич таълим</t>
  </si>
  <si>
    <t>Психология: амалий психология</t>
  </si>
  <si>
    <t xml:space="preserve">Таълим ўқитувчилар тайёрлаш </t>
  </si>
  <si>
    <t>5 курс</t>
  </si>
  <si>
    <t>Курсдан колган</t>
  </si>
  <si>
    <t>01.11.2023 йил холати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</si>
</sst>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сўм&quot;;\-#,##0\ &quot;сўм&quot;"/>
    <numFmt numFmtId="181" formatCode="#,##0\ &quot;сўм&quot;;[Red]\-#,##0\ &quot;сўм&quot;"/>
    <numFmt numFmtId="182" formatCode="#,##0.00\ &quot;сўм&quot;;\-#,##0.00\ &quot;сўм&quot;"/>
    <numFmt numFmtId="183" formatCode="#,##0.00\ &quot;сўм&quot;;[Red]\-#,##0.00\ &quot;сўм&quot;"/>
    <numFmt numFmtId="184" formatCode="_-* #,##0\ &quot;сўм&quot;_-;\-* #,##0\ &quot;сўм&quot;_-;_-* &quot;-&quot;\ &quot;сўм&quot;_-;_-@_-"/>
    <numFmt numFmtId="185" formatCode="_-* #,##0\ _с_ў_м_-;\-* #,##0\ _с_ў_м_-;_-* &quot;-&quot;\ _с_ў_м_-;_-@_-"/>
    <numFmt numFmtId="186" formatCode="_-* #,##0.00\ &quot;сўм&quot;_-;\-* #,##0.00\ &quot;сўм&quot;_-;_-* &quot;-&quot;??\ &quot;сўм&quot;_-;_-@_-"/>
    <numFmt numFmtId="187" formatCode="_-* #,##0.00\ _с_ў_м_-;\-* #,##0.00\ _с_ў_м_-;_-* &quot;-&quot;??\ _с_ў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3" fillId="19" borderId="1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/>
    </xf>
    <xf numFmtId="0" fontId="14" fillId="16" borderId="10" xfId="0" applyFont="1" applyFill="1" applyBorder="1" applyAlignment="1">
      <alignment horizontal="left"/>
    </xf>
    <xf numFmtId="0" fontId="15" fillId="16" borderId="10" xfId="0" applyFont="1" applyFill="1" applyBorder="1" applyAlignment="1">
      <alignment vertical="center" wrapText="1"/>
    </xf>
    <xf numFmtId="0" fontId="14" fillId="16" borderId="10" xfId="0" applyFont="1" applyFill="1" applyBorder="1" applyAlignment="1">
      <alignment horizontal="left" vertical="center" wrapText="1"/>
    </xf>
    <xf numFmtId="0" fontId="14" fillId="19" borderId="10" xfId="0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left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4" sqref="O14"/>
    </sheetView>
  </sheetViews>
  <sheetFormatPr defaultColWidth="9.00390625" defaultRowHeight="12.75"/>
  <cols>
    <col min="1" max="1" width="3.00390625" style="0" customWidth="1"/>
    <col min="2" max="2" width="25.375" style="0" hidden="1" customWidth="1"/>
    <col min="3" max="3" width="11.875" style="0" customWidth="1"/>
    <col min="4" max="4" width="31.125" style="0" customWidth="1"/>
    <col min="5" max="5" width="5.75390625" style="0" customWidth="1"/>
    <col min="6" max="6" width="3.375" style="0" customWidth="1"/>
    <col min="7" max="7" width="4.00390625" style="0" customWidth="1"/>
    <col min="8" max="8" width="7.125" style="0" customWidth="1"/>
    <col min="9" max="9" width="5.625" style="0" customWidth="1"/>
    <col min="10" max="10" width="4.875" style="0" customWidth="1"/>
    <col min="11" max="12" width="3.875" style="0" customWidth="1"/>
    <col min="13" max="13" width="7.375" style="0" customWidth="1"/>
    <col min="14" max="14" width="5.25390625" style="0" customWidth="1"/>
    <col min="15" max="15" width="3.875" style="0" customWidth="1"/>
    <col min="16" max="17" width="3.75390625" style="0" customWidth="1"/>
    <col min="18" max="18" width="9.75390625" style="0" customWidth="1"/>
    <col min="19" max="19" width="5.625" style="0" customWidth="1"/>
    <col min="20" max="20" width="3.875" style="0" customWidth="1"/>
    <col min="21" max="22" width="3.75390625" style="0" customWidth="1"/>
    <col min="23" max="23" width="9.25390625" style="0" customWidth="1"/>
    <col min="24" max="24" width="5.625" style="0" customWidth="1"/>
    <col min="25" max="25" width="5.75390625" style="0" customWidth="1"/>
    <col min="26" max="26" width="4.125" style="0" customWidth="1"/>
    <col min="27" max="27" width="4.25390625" style="0" customWidth="1"/>
    <col min="28" max="28" width="7.25390625" style="0" customWidth="1"/>
    <col min="29" max="29" width="6.00390625" style="0" customWidth="1"/>
  </cols>
  <sheetData>
    <row r="1" spans="1:29" ht="29.25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ht="15.75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10" customFormat="1" ht="12.75">
      <c r="A3" s="22"/>
      <c r="B3" s="24"/>
      <c r="C3" s="24"/>
      <c r="D3" s="59" t="s">
        <v>0</v>
      </c>
      <c r="E3" s="22"/>
      <c r="F3" s="23" t="s">
        <v>9</v>
      </c>
      <c r="G3" s="24"/>
      <c r="H3" s="61" t="s">
        <v>45</v>
      </c>
      <c r="I3" s="25"/>
      <c r="J3" s="22"/>
      <c r="K3" s="23" t="s">
        <v>10</v>
      </c>
      <c r="L3" s="24"/>
      <c r="M3" s="61" t="s">
        <v>45</v>
      </c>
      <c r="N3" s="25"/>
      <c r="O3" s="22"/>
      <c r="P3" s="23" t="s">
        <v>1</v>
      </c>
      <c r="Q3" s="24"/>
      <c r="R3" s="61" t="s">
        <v>45</v>
      </c>
      <c r="S3" s="25"/>
      <c r="T3" s="22"/>
      <c r="U3" s="23" t="s">
        <v>44</v>
      </c>
      <c r="V3" s="24"/>
      <c r="W3" s="61" t="s">
        <v>45</v>
      </c>
      <c r="X3" s="25"/>
      <c r="Y3" s="22"/>
      <c r="Z3" s="23" t="s">
        <v>5</v>
      </c>
      <c r="AA3" s="24"/>
      <c r="AB3" s="61" t="s">
        <v>45</v>
      </c>
      <c r="AC3" s="26"/>
    </row>
    <row r="4" spans="1:29" s="10" customFormat="1" ht="12.75">
      <c r="A4" s="27"/>
      <c r="B4" s="32"/>
      <c r="C4" s="32"/>
      <c r="D4" s="60"/>
      <c r="E4" s="26" t="s">
        <v>2</v>
      </c>
      <c r="F4" s="26" t="s">
        <v>6</v>
      </c>
      <c r="G4" s="26" t="s">
        <v>4</v>
      </c>
      <c r="H4" s="62"/>
      <c r="I4" s="26" t="s">
        <v>5</v>
      </c>
      <c r="J4" s="26" t="s">
        <v>8</v>
      </c>
      <c r="K4" s="26" t="s">
        <v>6</v>
      </c>
      <c r="L4" s="26" t="s">
        <v>7</v>
      </c>
      <c r="M4" s="62"/>
      <c r="N4" s="26" t="s">
        <v>5</v>
      </c>
      <c r="O4" s="26" t="s">
        <v>2</v>
      </c>
      <c r="P4" s="26" t="s">
        <v>6</v>
      </c>
      <c r="Q4" s="26" t="s">
        <v>7</v>
      </c>
      <c r="R4" s="62"/>
      <c r="S4" s="26" t="s">
        <v>5</v>
      </c>
      <c r="T4" s="26" t="s">
        <v>2</v>
      </c>
      <c r="U4" s="26" t="s">
        <v>6</v>
      </c>
      <c r="V4" s="26" t="s">
        <v>7</v>
      </c>
      <c r="W4" s="62"/>
      <c r="X4" s="26" t="s">
        <v>5</v>
      </c>
      <c r="Y4" s="26" t="s">
        <v>2</v>
      </c>
      <c r="Z4" s="26" t="s">
        <v>3</v>
      </c>
      <c r="AA4" s="26" t="s">
        <v>4</v>
      </c>
      <c r="AB4" s="62"/>
      <c r="AC4" s="26" t="s">
        <v>5</v>
      </c>
    </row>
    <row r="5" spans="1:29" ht="12.75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 s="15" customFormat="1" ht="22.5">
      <c r="A6" s="36">
        <v>1</v>
      </c>
      <c r="B6" s="48" t="s">
        <v>34</v>
      </c>
      <c r="C6" s="42">
        <v>60230600</v>
      </c>
      <c r="D6" s="42" t="s">
        <v>29</v>
      </c>
      <c r="E6" s="37"/>
      <c r="F6" s="38"/>
      <c r="G6" s="38"/>
      <c r="H6" s="38"/>
      <c r="I6" s="39">
        <f aca="true" t="shared" si="0" ref="I6:I11">E6+F6+G6</f>
        <v>0</v>
      </c>
      <c r="J6" s="41"/>
      <c r="K6" s="38"/>
      <c r="L6" s="38"/>
      <c r="M6" s="38"/>
      <c r="N6" s="39">
        <f aca="true" t="shared" si="1" ref="N6:N11">J6+K6+L6</f>
        <v>0</v>
      </c>
      <c r="O6" s="41">
        <f>31+3+6+4+2-3-1+14+2+1-4-6-1+1-2</f>
        <v>47</v>
      </c>
      <c r="P6" s="38"/>
      <c r="Q6" s="38"/>
      <c r="R6" s="38"/>
      <c r="S6" s="39">
        <f aca="true" t="shared" si="2" ref="S6:S11">O6+P6+Q6</f>
        <v>47</v>
      </c>
      <c r="T6" s="37"/>
      <c r="U6" s="38"/>
      <c r="V6" s="38"/>
      <c r="W6" s="38"/>
      <c r="X6" s="39">
        <f aca="true" t="shared" si="3" ref="X6:X11">T6+U6+V6</f>
        <v>0</v>
      </c>
      <c r="Y6" s="38">
        <f>E6+J6+O6+T6</f>
        <v>47</v>
      </c>
      <c r="Z6" s="38">
        <f aca="true" t="shared" si="4" ref="Z6:Z13">F6+K6+P6+U6</f>
        <v>0</v>
      </c>
      <c r="AA6" s="38">
        <f aca="true" t="shared" si="5" ref="AA6:AA13">G6+L6+Q6+V6</f>
        <v>0</v>
      </c>
      <c r="AB6" s="38">
        <f>+W6+R6+M6+H6</f>
        <v>0</v>
      </c>
      <c r="AC6" s="40">
        <f aca="true" t="shared" si="6" ref="AC6:AC13">Y6+Z6+AA6</f>
        <v>47</v>
      </c>
    </row>
    <row r="7" spans="1:29" ht="12.75">
      <c r="A7" s="36">
        <v>2</v>
      </c>
      <c r="B7" s="48" t="s">
        <v>35</v>
      </c>
      <c r="C7" s="42">
        <v>60530400</v>
      </c>
      <c r="D7" s="42" t="s">
        <v>30</v>
      </c>
      <c r="E7" s="37"/>
      <c r="F7" s="38"/>
      <c r="G7" s="38"/>
      <c r="H7" s="38"/>
      <c r="I7" s="39">
        <f t="shared" si="0"/>
        <v>0</v>
      </c>
      <c r="J7" s="41"/>
      <c r="K7" s="38"/>
      <c r="L7" s="38"/>
      <c r="M7" s="38"/>
      <c r="N7" s="39">
        <f t="shared" si="1"/>
        <v>0</v>
      </c>
      <c r="O7" s="41">
        <f>5+1+7+1+1+1+1-1-2-1+1-1-1+1-1</f>
        <v>12</v>
      </c>
      <c r="P7" s="38"/>
      <c r="Q7" s="38"/>
      <c r="R7" s="38"/>
      <c r="S7" s="39">
        <f t="shared" si="2"/>
        <v>12</v>
      </c>
      <c r="T7" s="37"/>
      <c r="U7" s="38"/>
      <c r="V7" s="38"/>
      <c r="W7" s="38"/>
      <c r="X7" s="39">
        <f t="shared" si="3"/>
        <v>0</v>
      </c>
      <c r="Y7" s="38">
        <f aca="true" t="shared" si="7" ref="Y7:Y13">E7+J7+O7+T7</f>
        <v>12</v>
      </c>
      <c r="Z7" s="38">
        <f t="shared" si="4"/>
        <v>0</v>
      </c>
      <c r="AA7" s="38">
        <f t="shared" si="5"/>
        <v>0</v>
      </c>
      <c r="AB7" s="38">
        <f aca="true" t="shared" si="8" ref="AB7:AB13">+W7+R7+M7+H7</f>
        <v>0</v>
      </c>
      <c r="AC7" s="40">
        <f t="shared" si="6"/>
        <v>12</v>
      </c>
    </row>
    <row r="8" spans="1:29" ht="12.75">
      <c r="A8" s="36">
        <v>3</v>
      </c>
      <c r="B8" s="52" t="s">
        <v>23</v>
      </c>
      <c r="C8" s="42">
        <v>60230100</v>
      </c>
      <c r="D8" s="43" t="s">
        <v>31</v>
      </c>
      <c r="E8" s="37"/>
      <c r="F8" s="38"/>
      <c r="G8" s="38"/>
      <c r="H8" s="38"/>
      <c r="I8" s="39">
        <f t="shared" si="0"/>
        <v>0</v>
      </c>
      <c r="J8" s="41"/>
      <c r="K8" s="38"/>
      <c r="L8" s="38"/>
      <c r="M8" s="38">
        <v>1</v>
      </c>
      <c r="N8" s="39">
        <f t="shared" si="1"/>
        <v>0</v>
      </c>
      <c r="O8" s="41">
        <f>8+1+2+11+1+4-1-3-1+1-1</f>
        <v>22</v>
      </c>
      <c r="P8" s="38"/>
      <c r="Q8" s="38"/>
      <c r="R8" s="38"/>
      <c r="S8" s="39">
        <f t="shared" si="2"/>
        <v>22</v>
      </c>
      <c r="T8" s="37"/>
      <c r="U8" s="38"/>
      <c r="V8" s="38"/>
      <c r="W8" s="38"/>
      <c r="X8" s="39">
        <f t="shared" si="3"/>
        <v>0</v>
      </c>
      <c r="Y8" s="38">
        <f t="shared" si="7"/>
        <v>22</v>
      </c>
      <c r="Z8" s="38">
        <f t="shared" si="4"/>
        <v>0</v>
      </c>
      <c r="AA8" s="38">
        <f t="shared" si="5"/>
        <v>0</v>
      </c>
      <c r="AB8" s="38">
        <f t="shared" si="8"/>
        <v>1</v>
      </c>
      <c r="AC8" s="40">
        <f t="shared" si="6"/>
        <v>22</v>
      </c>
    </row>
    <row r="9" spans="1:29" ht="22.5">
      <c r="A9" s="36">
        <v>4</v>
      </c>
      <c r="B9" s="52" t="s">
        <v>23</v>
      </c>
      <c r="C9" s="54">
        <v>60220300</v>
      </c>
      <c r="D9" s="43" t="s">
        <v>32</v>
      </c>
      <c r="E9" s="37"/>
      <c r="F9" s="38"/>
      <c r="G9" s="38"/>
      <c r="H9" s="38"/>
      <c r="I9" s="39">
        <f t="shared" si="0"/>
        <v>0</v>
      </c>
      <c r="J9" s="41"/>
      <c r="K9" s="38"/>
      <c r="L9" s="38"/>
      <c r="M9" s="55"/>
      <c r="N9" s="39">
        <f t="shared" si="1"/>
        <v>0</v>
      </c>
      <c r="O9" s="41">
        <f>31+2-1+4+1+1+3+1-2-3+2-1-2+1-1-1</f>
        <v>35</v>
      </c>
      <c r="P9" s="38"/>
      <c r="Q9" s="38"/>
      <c r="R9" s="55"/>
      <c r="S9" s="39">
        <f t="shared" si="2"/>
        <v>35</v>
      </c>
      <c r="T9" s="37"/>
      <c r="U9" s="38"/>
      <c r="V9" s="38"/>
      <c r="W9" s="38"/>
      <c r="X9" s="39">
        <f t="shared" si="3"/>
        <v>0</v>
      </c>
      <c r="Y9" s="38">
        <f t="shared" si="7"/>
        <v>35</v>
      </c>
      <c r="Z9" s="38">
        <f t="shared" si="4"/>
        <v>0</v>
      </c>
      <c r="AA9" s="38">
        <f t="shared" si="5"/>
        <v>0</v>
      </c>
      <c r="AB9" s="38">
        <f t="shared" si="8"/>
        <v>0</v>
      </c>
      <c r="AC9" s="40">
        <f t="shared" si="6"/>
        <v>35</v>
      </c>
    </row>
    <row r="10" spans="1:29" ht="12.75">
      <c r="A10" s="36">
        <v>5</v>
      </c>
      <c r="B10" s="49" t="s">
        <v>43</v>
      </c>
      <c r="C10" s="53">
        <v>60112200</v>
      </c>
      <c r="D10" s="43" t="s">
        <v>11</v>
      </c>
      <c r="E10" s="37"/>
      <c r="F10" s="38"/>
      <c r="G10" s="38"/>
      <c r="H10" s="38"/>
      <c r="I10" s="39">
        <f t="shared" si="0"/>
        <v>0</v>
      </c>
      <c r="J10" s="41"/>
      <c r="K10" s="38"/>
      <c r="L10" s="38"/>
      <c r="M10" s="38"/>
      <c r="N10" s="39">
        <f t="shared" si="1"/>
        <v>0</v>
      </c>
      <c r="O10" s="41">
        <f>20-1-2</f>
        <v>17</v>
      </c>
      <c r="P10" s="38"/>
      <c r="Q10" s="38"/>
      <c r="R10" s="38"/>
      <c r="S10" s="39">
        <f t="shared" si="2"/>
        <v>17</v>
      </c>
      <c r="T10" s="37"/>
      <c r="U10" s="38"/>
      <c r="V10" s="38"/>
      <c r="W10" s="38"/>
      <c r="X10" s="39">
        <f t="shared" si="3"/>
        <v>0</v>
      </c>
      <c r="Y10" s="38">
        <f t="shared" si="7"/>
        <v>17</v>
      </c>
      <c r="Z10" s="38">
        <f t="shared" si="4"/>
        <v>0</v>
      </c>
      <c r="AA10" s="38">
        <f t="shared" si="5"/>
        <v>0</v>
      </c>
      <c r="AB10" s="38">
        <f t="shared" si="8"/>
        <v>0</v>
      </c>
      <c r="AC10" s="40">
        <f t="shared" si="6"/>
        <v>17</v>
      </c>
    </row>
    <row r="11" spans="1:29" s="15" customFormat="1" ht="12.75">
      <c r="A11" s="36">
        <v>6</v>
      </c>
      <c r="B11" s="48" t="s">
        <v>24</v>
      </c>
      <c r="C11" s="42">
        <v>60510100</v>
      </c>
      <c r="D11" s="43" t="s">
        <v>22</v>
      </c>
      <c r="E11" s="37"/>
      <c r="F11" s="38"/>
      <c r="G11" s="38"/>
      <c r="H11" s="38"/>
      <c r="I11" s="39">
        <f t="shared" si="0"/>
        <v>0</v>
      </c>
      <c r="J11" s="41"/>
      <c r="K11" s="38"/>
      <c r="L11" s="38"/>
      <c r="M11" s="38">
        <v>1</v>
      </c>
      <c r="N11" s="39">
        <f t="shared" si="1"/>
        <v>0</v>
      </c>
      <c r="O11" s="41">
        <f>22+9+3-1+1+3-3+3+1-1-2-1-1</f>
        <v>33</v>
      </c>
      <c r="P11" s="38"/>
      <c r="Q11" s="38"/>
      <c r="R11" s="38"/>
      <c r="S11" s="39">
        <f t="shared" si="2"/>
        <v>33</v>
      </c>
      <c r="T11" s="37"/>
      <c r="U11" s="38"/>
      <c r="V11" s="38"/>
      <c r="W11" s="38"/>
      <c r="X11" s="39">
        <f t="shared" si="3"/>
        <v>0</v>
      </c>
      <c r="Y11" s="38">
        <f t="shared" si="7"/>
        <v>33</v>
      </c>
      <c r="Z11" s="38">
        <f t="shared" si="4"/>
        <v>0</v>
      </c>
      <c r="AA11" s="38">
        <f t="shared" si="5"/>
        <v>0</v>
      </c>
      <c r="AB11" s="38">
        <f t="shared" si="8"/>
        <v>1</v>
      </c>
      <c r="AC11" s="40">
        <f t="shared" si="6"/>
        <v>33</v>
      </c>
    </row>
    <row r="12" spans="1:29" ht="12.75">
      <c r="A12" s="36">
        <v>7</v>
      </c>
      <c r="B12" s="49" t="s">
        <v>43</v>
      </c>
      <c r="C12" s="45">
        <v>5111700</v>
      </c>
      <c r="D12" s="46" t="s">
        <v>41</v>
      </c>
      <c r="E12" s="37"/>
      <c r="F12" s="38"/>
      <c r="G12" s="38"/>
      <c r="H12" s="38"/>
      <c r="I12" s="39">
        <f>E12+F12+G12</f>
        <v>0</v>
      </c>
      <c r="J12" s="41"/>
      <c r="K12" s="38"/>
      <c r="L12" s="38"/>
      <c r="M12" s="55">
        <v>1</v>
      </c>
      <c r="N12" s="39">
        <f>J12+K12+L12</f>
        <v>0</v>
      </c>
      <c r="O12" s="41">
        <f>11+2+1-2+1+1+2-1-1-1-1</f>
        <v>12</v>
      </c>
      <c r="P12" s="39"/>
      <c r="Q12" s="38"/>
      <c r="R12" s="55"/>
      <c r="S12" s="39">
        <f>O12+P12+Q12</f>
        <v>12</v>
      </c>
      <c r="T12" s="37"/>
      <c r="U12" s="38"/>
      <c r="V12" s="38"/>
      <c r="W12" s="38"/>
      <c r="X12" s="39">
        <f>T12+U12+V12</f>
        <v>0</v>
      </c>
      <c r="Y12" s="38">
        <f t="shared" si="7"/>
        <v>12</v>
      </c>
      <c r="Z12" s="38">
        <f t="shared" si="4"/>
        <v>0</v>
      </c>
      <c r="AA12" s="38">
        <f t="shared" si="5"/>
        <v>0</v>
      </c>
      <c r="AB12" s="38">
        <f t="shared" si="8"/>
        <v>1</v>
      </c>
      <c r="AC12" s="40">
        <f t="shared" si="6"/>
        <v>12</v>
      </c>
    </row>
    <row r="13" spans="1:29" ht="12.75">
      <c r="A13" s="36">
        <v>8</v>
      </c>
      <c r="B13" s="48" t="s">
        <v>33</v>
      </c>
      <c r="C13" s="43">
        <v>5210203</v>
      </c>
      <c r="D13" s="47" t="s">
        <v>42</v>
      </c>
      <c r="E13" s="37"/>
      <c r="F13" s="38"/>
      <c r="G13" s="38"/>
      <c r="H13" s="38"/>
      <c r="I13" s="39">
        <f>E13+F13+G13</f>
        <v>0</v>
      </c>
      <c r="J13" s="41"/>
      <c r="K13" s="38"/>
      <c r="L13" s="38"/>
      <c r="M13" s="38"/>
      <c r="N13" s="39">
        <f>J13+K13+L13</f>
        <v>0</v>
      </c>
      <c r="O13" s="41">
        <f>14+3+4+2-2-2+5+1+1-1-1-2+1-1</f>
        <v>22</v>
      </c>
      <c r="P13" s="38"/>
      <c r="Q13" s="38"/>
      <c r="R13" s="38"/>
      <c r="S13" s="39">
        <f>O13+P13+Q13</f>
        <v>22</v>
      </c>
      <c r="T13" s="37"/>
      <c r="U13" s="38"/>
      <c r="V13" s="38"/>
      <c r="W13" s="38"/>
      <c r="X13" s="39">
        <f>T13+U13+V13</f>
        <v>0</v>
      </c>
      <c r="Y13" s="38">
        <f t="shared" si="7"/>
        <v>22</v>
      </c>
      <c r="Z13" s="38">
        <f t="shared" si="4"/>
        <v>0</v>
      </c>
      <c r="AA13" s="38">
        <f t="shared" si="5"/>
        <v>0</v>
      </c>
      <c r="AB13" s="38">
        <f t="shared" si="8"/>
        <v>0</v>
      </c>
      <c r="AC13" s="40">
        <f t="shared" si="6"/>
        <v>22</v>
      </c>
    </row>
    <row r="14" spans="1:29" ht="12.75">
      <c r="A14" s="28"/>
      <c r="B14" s="28"/>
      <c r="C14" s="28"/>
      <c r="D14" s="28" t="s">
        <v>5</v>
      </c>
      <c r="E14" s="29">
        <f>SUM(E6:E13)</f>
        <v>0</v>
      </c>
      <c r="F14" s="29">
        <f aca="true" t="shared" si="9" ref="F14:AC14">SUM(F6:F13)</f>
        <v>0</v>
      </c>
      <c r="G14" s="29">
        <f t="shared" si="9"/>
        <v>0</v>
      </c>
      <c r="H14" s="29">
        <f t="shared" si="9"/>
        <v>0</v>
      </c>
      <c r="I14" s="29">
        <f t="shared" si="9"/>
        <v>0</v>
      </c>
      <c r="J14" s="29">
        <f t="shared" si="9"/>
        <v>0</v>
      </c>
      <c r="K14" s="29">
        <f t="shared" si="9"/>
        <v>0</v>
      </c>
      <c r="L14" s="29">
        <f t="shared" si="9"/>
        <v>0</v>
      </c>
      <c r="M14" s="29">
        <f t="shared" si="9"/>
        <v>3</v>
      </c>
      <c r="N14" s="29">
        <f t="shared" si="9"/>
        <v>0</v>
      </c>
      <c r="O14" s="29">
        <f t="shared" si="9"/>
        <v>200</v>
      </c>
      <c r="P14" s="29">
        <f t="shared" si="9"/>
        <v>0</v>
      </c>
      <c r="Q14" s="29">
        <f t="shared" si="9"/>
        <v>0</v>
      </c>
      <c r="R14" s="29">
        <f t="shared" si="9"/>
        <v>0</v>
      </c>
      <c r="S14" s="29">
        <f t="shared" si="9"/>
        <v>200</v>
      </c>
      <c r="T14" s="29">
        <f t="shared" si="9"/>
        <v>0</v>
      </c>
      <c r="U14" s="29">
        <f t="shared" si="9"/>
        <v>0</v>
      </c>
      <c r="V14" s="29">
        <f t="shared" si="9"/>
        <v>0</v>
      </c>
      <c r="W14" s="29">
        <f t="shared" si="9"/>
        <v>0</v>
      </c>
      <c r="X14" s="29">
        <f t="shared" si="9"/>
        <v>0</v>
      </c>
      <c r="Y14" s="29">
        <f t="shared" si="9"/>
        <v>200</v>
      </c>
      <c r="Z14" s="29">
        <f t="shared" si="9"/>
        <v>0</v>
      </c>
      <c r="AA14" s="29">
        <f t="shared" si="9"/>
        <v>0</v>
      </c>
      <c r="AB14" s="29">
        <f t="shared" si="9"/>
        <v>3</v>
      </c>
      <c r="AC14" s="29">
        <f t="shared" si="9"/>
        <v>200</v>
      </c>
    </row>
    <row r="15" spans="4:5" ht="12.75">
      <c r="D15" s="48" t="s">
        <v>23</v>
      </c>
      <c r="E15" s="51">
        <f>+AC8+AC9</f>
        <v>57</v>
      </c>
    </row>
    <row r="16" spans="4:5" ht="22.5">
      <c r="D16" s="49" t="s">
        <v>40</v>
      </c>
      <c r="E16" s="51">
        <f>+AC12+AC10</f>
        <v>29</v>
      </c>
    </row>
    <row r="17" spans="4:5" ht="12.75">
      <c r="D17" s="48" t="s">
        <v>33</v>
      </c>
      <c r="E17" s="51">
        <f>+AC13</f>
        <v>22</v>
      </c>
    </row>
    <row r="18" spans="4:5" ht="12.75">
      <c r="D18" s="48" t="s">
        <v>25</v>
      </c>
      <c r="E18" s="51"/>
    </row>
    <row r="19" spans="4:5" ht="12.75">
      <c r="D19" s="48" t="s">
        <v>34</v>
      </c>
      <c r="E19" s="51">
        <f>+AC6</f>
        <v>47</v>
      </c>
    </row>
    <row r="20" spans="4:5" ht="12.75">
      <c r="D20" s="48" t="s">
        <v>24</v>
      </c>
      <c r="E20" s="51">
        <f>+AC11</f>
        <v>33</v>
      </c>
    </row>
    <row r="21" spans="4:5" ht="12.75">
      <c r="D21" s="48" t="s">
        <v>35</v>
      </c>
      <c r="E21" s="51">
        <f>+AC7</f>
        <v>12</v>
      </c>
    </row>
    <row r="22" spans="4:5" ht="12.75">
      <c r="D22" s="48" t="s">
        <v>36</v>
      </c>
      <c r="E22" s="51"/>
    </row>
    <row r="23" spans="4:5" ht="12.75">
      <c r="D23" s="48" t="s">
        <v>37</v>
      </c>
      <c r="E23" s="51"/>
    </row>
    <row r="24" spans="4:5" ht="12.75">
      <c r="D24" s="50" t="s">
        <v>38</v>
      </c>
      <c r="E24" s="51"/>
    </row>
    <row r="25" spans="4:5" ht="12.75">
      <c r="D25" s="50" t="s">
        <v>39</v>
      </c>
      <c r="E25" s="51"/>
    </row>
    <row r="26" ht="12.75">
      <c r="E26">
        <f>+E15+E16+E17+E18+E19+E20+E21+E22+E23+E24+E25</f>
        <v>200</v>
      </c>
    </row>
  </sheetData>
  <sheetProtection/>
  <mergeCells count="9">
    <mergeCell ref="A1:AC1"/>
    <mergeCell ref="A2:AC2"/>
    <mergeCell ref="A5:AC5"/>
    <mergeCell ref="D3:D4"/>
    <mergeCell ref="H3:H4"/>
    <mergeCell ref="M3:M4"/>
    <mergeCell ref="R3:R4"/>
    <mergeCell ref="AB3:AB4"/>
    <mergeCell ref="W3:W4"/>
  </mergeCells>
  <printOptions/>
  <pageMargins left="0.8267716535433072" right="0.6692913385826772" top="0.5118110236220472" bottom="0.2755905511811024" header="0.5118110236220472" footer="0.2755905511811024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L6" sqref="L6:L12"/>
    </sheetView>
  </sheetViews>
  <sheetFormatPr defaultColWidth="9.00390625" defaultRowHeight="12.75"/>
  <cols>
    <col min="1" max="1" width="3.00390625" style="0" customWidth="1"/>
    <col min="2" max="2" width="18.00390625" style="0" customWidth="1"/>
    <col min="3" max="3" width="22.25390625" style="0" customWidth="1"/>
    <col min="4" max="4" width="5.75390625" style="0" customWidth="1"/>
    <col min="5" max="5" width="3.375" style="0" customWidth="1"/>
    <col min="6" max="6" width="4.00390625" style="0" customWidth="1"/>
    <col min="7" max="7" width="5.625" style="0" customWidth="1"/>
    <col min="8" max="8" width="4.875" style="0" customWidth="1"/>
    <col min="9" max="10" width="3.875" style="0" customWidth="1"/>
    <col min="11" max="11" width="5.25390625" style="0" customWidth="1"/>
    <col min="12" max="12" width="3.875" style="0" customWidth="1"/>
    <col min="13" max="14" width="3.75390625" style="0" customWidth="1"/>
    <col min="15" max="15" width="5.625" style="0" customWidth="1"/>
    <col min="16" max="16" width="3.875" style="0" customWidth="1"/>
    <col min="17" max="18" width="3.75390625" style="0" customWidth="1"/>
    <col min="19" max="19" width="5.625" style="0" customWidth="1"/>
    <col min="20" max="20" width="5.75390625" style="0" customWidth="1"/>
    <col min="21" max="21" width="4.125" style="0" customWidth="1"/>
    <col min="22" max="22" width="4.25390625" style="0" customWidth="1"/>
    <col min="23" max="23" width="6.00390625" style="0" customWidth="1"/>
    <col min="24" max="24" width="18.75390625" style="0" bestFit="1" customWidth="1"/>
    <col min="25" max="25" width="9.125" style="4" customWidth="1"/>
  </cols>
  <sheetData>
    <row r="1" spans="1:23" ht="36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15.75">
      <c r="A2" s="57" t="str">
        <f>контингент!A2</f>
        <v>01.11.2023 йил холати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5" s="10" customFormat="1" ht="36" customHeight="1">
      <c r="A3" s="5"/>
      <c r="B3" s="7"/>
      <c r="C3" s="64" t="s">
        <v>0</v>
      </c>
      <c r="D3" s="5"/>
      <c r="E3" s="6" t="s">
        <v>9</v>
      </c>
      <c r="F3" s="7"/>
      <c r="G3" s="8"/>
      <c r="H3" s="5"/>
      <c r="I3" s="6" t="s">
        <v>10</v>
      </c>
      <c r="J3" s="7"/>
      <c r="K3" s="8"/>
      <c r="L3" s="5"/>
      <c r="M3" s="6" t="s">
        <v>1</v>
      </c>
      <c r="N3" s="7"/>
      <c r="O3" s="8"/>
      <c r="P3" s="5"/>
      <c r="Q3" s="6" t="s">
        <v>44</v>
      </c>
      <c r="R3" s="7"/>
      <c r="S3" s="8"/>
      <c r="T3" s="5"/>
      <c r="U3" s="6" t="s">
        <v>5</v>
      </c>
      <c r="V3" s="7"/>
      <c r="W3" s="9"/>
      <c r="Y3" s="12"/>
    </row>
    <row r="4" spans="1:25" s="10" customFormat="1" ht="12.75">
      <c r="A4" s="11"/>
      <c r="B4" s="35"/>
      <c r="C4" s="65"/>
      <c r="D4" s="9" t="s">
        <v>2</v>
      </c>
      <c r="E4" s="9" t="s">
        <v>6</v>
      </c>
      <c r="F4" s="9" t="s">
        <v>4</v>
      </c>
      <c r="G4" s="9" t="s">
        <v>5</v>
      </c>
      <c r="H4" s="9" t="s">
        <v>8</v>
      </c>
      <c r="I4" s="9" t="s">
        <v>6</v>
      </c>
      <c r="J4" s="9" t="s">
        <v>7</v>
      </c>
      <c r="K4" s="9" t="s">
        <v>5</v>
      </c>
      <c r="L4" s="9" t="s">
        <v>2</v>
      </c>
      <c r="M4" s="9" t="s">
        <v>6</v>
      </c>
      <c r="N4" s="9" t="s">
        <v>7</v>
      </c>
      <c r="O4" s="9" t="s">
        <v>5</v>
      </c>
      <c r="P4" s="9" t="s">
        <v>2</v>
      </c>
      <c r="Q4" s="9" t="s">
        <v>6</v>
      </c>
      <c r="R4" s="9" t="s">
        <v>7</v>
      </c>
      <c r="S4" s="9" t="s">
        <v>5</v>
      </c>
      <c r="T4" s="9" t="s">
        <v>2</v>
      </c>
      <c r="U4" s="9" t="s">
        <v>3</v>
      </c>
      <c r="V4" s="9" t="s">
        <v>4</v>
      </c>
      <c r="W4" s="9" t="s">
        <v>5</v>
      </c>
      <c r="Y4" s="12"/>
    </row>
    <row r="5" spans="1:23" ht="12.75">
      <c r="A5" s="66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5" s="15" customFormat="1" ht="45">
      <c r="A6" s="20">
        <v>1</v>
      </c>
      <c r="B6" s="34">
        <v>5230100</v>
      </c>
      <c r="C6" s="34" t="s">
        <v>29</v>
      </c>
      <c r="D6" s="31"/>
      <c r="E6" s="17"/>
      <c r="F6" s="17"/>
      <c r="G6" s="18">
        <f aca="true" t="shared" si="0" ref="G6:G12">D6+E6+F6</f>
        <v>0</v>
      </c>
      <c r="H6" s="31"/>
      <c r="I6" s="17"/>
      <c r="J6" s="17"/>
      <c r="K6" s="18">
        <f aca="true" t="shared" si="1" ref="K6:K12">H6+I6+J6</f>
        <v>0</v>
      </c>
      <c r="L6" s="31">
        <v>2</v>
      </c>
      <c r="M6" s="17"/>
      <c r="N6" s="17"/>
      <c r="O6" s="18">
        <f aca="true" t="shared" si="2" ref="O6:O12">L6+M6+N6</f>
        <v>2</v>
      </c>
      <c r="P6" s="31"/>
      <c r="Q6" s="17"/>
      <c r="R6" s="17"/>
      <c r="S6" s="18">
        <f aca="true" t="shared" si="3" ref="S6:S12">P6+Q6+R6</f>
        <v>0</v>
      </c>
      <c r="T6" s="17">
        <f>D6+H6+L6+P6</f>
        <v>2</v>
      </c>
      <c r="U6" s="17">
        <f aca="true" t="shared" si="4" ref="U6:U12">E6+I6+M6+Q6</f>
        <v>0</v>
      </c>
      <c r="V6" s="17">
        <f aca="true" t="shared" si="5" ref="V6:V12">F6+J6+N6+R6</f>
        <v>0</v>
      </c>
      <c r="W6" s="19">
        <f>T6+U6+V6</f>
        <v>2</v>
      </c>
      <c r="Y6" s="16"/>
    </row>
    <row r="7" spans="1:23" ht="15">
      <c r="A7" s="20">
        <v>2</v>
      </c>
      <c r="B7" s="34">
        <v>5140600</v>
      </c>
      <c r="C7" s="34" t="s">
        <v>30</v>
      </c>
      <c r="D7" s="31"/>
      <c r="E7" s="17"/>
      <c r="F7" s="17"/>
      <c r="G7" s="18">
        <f t="shared" si="0"/>
        <v>0</v>
      </c>
      <c r="H7" s="31"/>
      <c r="I7" s="17"/>
      <c r="J7" s="17"/>
      <c r="K7" s="18">
        <f t="shared" si="1"/>
        <v>0</v>
      </c>
      <c r="L7" s="31">
        <v>8</v>
      </c>
      <c r="M7" s="17"/>
      <c r="N7" s="17"/>
      <c r="O7" s="18">
        <f t="shared" si="2"/>
        <v>8</v>
      </c>
      <c r="P7" s="31"/>
      <c r="Q7" s="17"/>
      <c r="R7" s="17"/>
      <c r="S7" s="18">
        <f t="shared" si="3"/>
        <v>0</v>
      </c>
      <c r="T7" s="17">
        <f aca="true" t="shared" si="6" ref="T7:T12">D7+H7+L7+P7</f>
        <v>8</v>
      </c>
      <c r="U7" s="17">
        <f t="shared" si="4"/>
        <v>0</v>
      </c>
      <c r="V7" s="17">
        <f t="shared" si="5"/>
        <v>0</v>
      </c>
      <c r="W7" s="19">
        <f>T7+U7+V7</f>
        <v>8</v>
      </c>
    </row>
    <row r="8" spans="1:24" ht="30">
      <c r="A8" s="20">
        <v>3</v>
      </c>
      <c r="B8" s="33">
        <v>5120100</v>
      </c>
      <c r="C8" s="33" t="s">
        <v>31</v>
      </c>
      <c r="D8" s="31"/>
      <c r="E8" s="17"/>
      <c r="F8" s="17"/>
      <c r="G8" s="18">
        <f t="shared" si="0"/>
        <v>0</v>
      </c>
      <c r="H8" s="31"/>
      <c r="I8" s="17"/>
      <c r="J8" s="17"/>
      <c r="K8" s="18">
        <f t="shared" si="1"/>
        <v>0</v>
      </c>
      <c r="L8" s="31">
        <v>23</v>
      </c>
      <c r="M8" s="17"/>
      <c r="N8" s="17"/>
      <c r="O8" s="18">
        <f t="shared" si="2"/>
        <v>23</v>
      </c>
      <c r="P8" s="31"/>
      <c r="Q8" s="17"/>
      <c r="R8" s="17"/>
      <c r="S8" s="18">
        <f t="shared" si="3"/>
        <v>0</v>
      </c>
      <c r="T8" s="17">
        <f t="shared" si="6"/>
        <v>23</v>
      </c>
      <c r="U8" s="17">
        <f t="shared" si="4"/>
        <v>0</v>
      </c>
      <c r="V8" s="17">
        <f t="shared" si="5"/>
        <v>0</v>
      </c>
      <c r="W8" s="19">
        <f>T8+U8+V8</f>
        <v>23</v>
      </c>
      <c r="X8" s="13"/>
    </row>
    <row r="9" spans="1:23" ht="30">
      <c r="A9" s="20">
        <v>4</v>
      </c>
      <c r="B9" s="33">
        <v>5120300</v>
      </c>
      <c r="C9" s="33" t="s">
        <v>32</v>
      </c>
      <c r="D9" s="31"/>
      <c r="E9" s="17"/>
      <c r="F9" s="17"/>
      <c r="G9" s="18">
        <f t="shared" si="0"/>
        <v>0</v>
      </c>
      <c r="H9" s="31"/>
      <c r="I9" s="17"/>
      <c r="J9" s="17"/>
      <c r="K9" s="18">
        <f t="shared" si="1"/>
        <v>0</v>
      </c>
      <c r="L9" s="31">
        <v>23</v>
      </c>
      <c r="M9" s="17"/>
      <c r="N9" s="17"/>
      <c r="O9" s="18">
        <f t="shared" si="2"/>
        <v>23</v>
      </c>
      <c r="P9" s="31"/>
      <c r="Q9" s="17"/>
      <c r="R9" s="17"/>
      <c r="S9" s="18">
        <f t="shared" si="3"/>
        <v>0</v>
      </c>
      <c r="T9" s="17">
        <f t="shared" si="6"/>
        <v>23</v>
      </c>
      <c r="U9" s="17">
        <f t="shared" si="4"/>
        <v>0</v>
      </c>
      <c r="V9" s="17">
        <f t="shared" si="5"/>
        <v>0</v>
      </c>
      <c r="W9" s="19">
        <f>T9+U9+V9</f>
        <v>23</v>
      </c>
    </row>
    <row r="10" spans="1:25" s="15" customFormat="1" ht="30">
      <c r="A10" s="20">
        <v>5</v>
      </c>
      <c r="B10" s="33">
        <v>5140100</v>
      </c>
      <c r="C10" s="33" t="s">
        <v>22</v>
      </c>
      <c r="D10" s="31"/>
      <c r="E10" s="17"/>
      <c r="F10" s="17"/>
      <c r="G10" s="18">
        <f t="shared" si="0"/>
        <v>0</v>
      </c>
      <c r="H10" s="31"/>
      <c r="I10" s="17"/>
      <c r="J10" s="17"/>
      <c r="K10" s="18">
        <f t="shared" si="1"/>
        <v>0</v>
      </c>
      <c r="L10" s="31">
        <v>26</v>
      </c>
      <c r="M10" s="17"/>
      <c r="N10" s="17"/>
      <c r="O10" s="18">
        <f t="shared" si="2"/>
        <v>26</v>
      </c>
      <c r="P10" s="31"/>
      <c r="Q10" s="17"/>
      <c r="R10" s="17"/>
      <c r="S10" s="18">
        <f t="shared" si="3"/>
        <v>0</v>
      </c>
      <c r="T10" s="17">
        <f t="shared" si="6"/>
        <v>26</v>
      </c>
      <c r="U10" s="17">
        <f t="shared" si="4"/>
        <v>0</v>
      </c>
      <c r="V10" s="17">
        <f t="shared" si="5"/>
        <v>0</v>
      </c>
      <c r="W10" s="30">
        <f>T10+U10+V10</f>
        <v>26</v>
      </c>
      <c r="Y10" s="16"/>
    </row>
    <row r="11" spans="1:23" ht="12.75">
      <c r="A11" s="36">
        <v>6</v>
      </c>
      <c r="B11" s="45">
        <v>5111700</v>
      </c>
      <c r="C11" s="46" t="s">
        <v>41</v>
      </c>
      <c r="D11" s="31"/>
      <c r="E11" s="17"/>
      <c r="F11" s="17"/>
      <c r="G11" s="18">
        <f t="shared" si="0"/>
        <v>0</v>
      </c>
      <c r="H11" s="31"/>
      <c r="I11" s="17"/>
      <c r="J11" s="17"/>
      <c r="K11" s="18">
        <f t="shared" si="1"/>
        <v>0</v>
      </c>
      <c r="L11" s="31">
        <v>13</v>
      </c>
      <c r="M11" s="17"/>
      <c r="N11" s="17"/>
      <c r="O11" s="18">
        <f t="shared" si="2"/>
        <v>13</v>
      </c>
      <c r="P11" s="31"/>
      <c r="Q11" s="17"/>
      <c r="R11" s="17"/>
      <c r="S11" s="18">
        <f t="shared" si="3"/>
        <v>0</v>
      </c>
      <c r="T11" s="17">
        <f t="shared" si="6"/>
        <v>13</v>
      </c>
      <c r="U11" s="17">
        <f t="shared" si="4"/>
        <v>0</v>
      </c>
      <c r="V11" s="17">
        <f t="shared" si="5"/>
        <v>0</v>
      </c>
      <c r="W11" s="19">
        <f>T11+U11</f>
        <v>13</v>
      </c>
    </row>
    <row r="12" spans="1:23" ht="22.5">
      <c r="A12" s="36">
        <v>7</v>
      </c>
      <c r="B12" s="43">
        <v>5210203</v>
      </c>
      <c r="C12" s="44" t="s">
        <v>42</v>
      </c>
      <c r="D12" s="31"/>
      <c r="E12" s="17"/>
      <c r="F12" s="17"/>
      <c r="G12" s="18">
        <f t="shared" si="0"/>
        <v>0</v>
      </c>
      <c r="H12" s="31"/>
      <c r="I12" s="17"/>
      <c r="J12" s="17"/>
      <c r="K12" s="18">
        <f t="shared" si="1"/>
        <v>0</v>
      </c>
      <c r="L12" s="31">
        <v>16</v>
      </c>
      <c r="M12" s="17"/>
      <c r="N12" s="17"/>
      <c r="O12" s="18">
        <f t="shared" si="2"/>
        <v>16</v>
      </c>
      <c r="P12" s="31"/>
      <c r="Q12" s="17"/>
      <c r="R12" s="17"/>
      <c r="S12" s="18">
        <f t="shared" si="3"/>
        <v>0</v>
      </c>
      <c r="T12" s="17">
        <f t="shared" si="6"/>
        <v>16</v>
      </c>
      <c r="U12" s="17">
        <f t="shared" si="4"/>
        <v>0</v>
      </c>
      <c r="V12" s="17">
        <f t="shared" si="5"/>
        <v>0</v>
      </c>
      <c r="W12" s="19">
        <f>T12+U12</f>
        <v>16</v>
      </c>
    </row>
    <row r="13" spans="1:23" ht="12.75">
      <c r="A13" s="3"/>
      <c r="B13" s="3"/>
      <c r="C13" s="3" t="s">
        <v>5</v>
      </c>
      <c r="D13" s="2">
        <f>SUM(D6:D12)</f>
        <v>0</v>
      </c>
      <c r="E13" s="2">
        <f aca="true" t="shared" si="7" ref="E13:W13">SUM(E6:E12)</f>
        <v>0</v>
      </c>
      <c r="F13" s="2">
        <f t="shared" si="7"/>
        <v>0</v>
      </c>
      <c r="G13" s="2">
        <f t="shared" si="7"/>
        <v>0</v>
      </c>
      <c r="H13" s="2">
        <f t="shared" si="7"/>
        <v>0</v>
      </c>
      <c r="I13" s="2">
        <f t="shared" si="7"/>
        <v>0</v>
      </c>
      <c r="J13" s="2">
        <f t="shared" si="7"/>
        <v>0</v>
      </c>
      <c r="K13" s="2">
        <f t="shared" si="7"/>
        <v>0</v>
      </c>
      <c r="L13" s="2">
        <f t="shared" si="7"/>
        <v>111</v>
      </c>
      <c r="M13" s="2">
        <f t="shared" si="7"/>
        <v>0</v>
      </c>
      <c r="N13" s="2">
        <f t="shared" si="7"/>
        <v>0</v>
      </c>
      <c r="O13" s="2">
        <f t="shared" si="7"/>
        <v>111</v>
      </c>
      <c r="P13" s="2">
        <f>SUM(P6:P12)</f>
        <v>0</v>
      </c>
      <c r="Q13" s="2">
        <f>SUM(Q6:Q12)</f>
        <v>0</v>
      </c>
      <c r="R13" s="2">
        <f>SUM(R6:R12)</f>
        <v>0</v>
      </c>
      <c r="S13" s="2">
        <f>SUM(S6:S12)</f>
        <v>0</v>
      </c>
      <c r="T13" s="2">
        <f t="shared" si="7"/>
        <v>111</v>
      </c>
      <c r="U13" s="2">
        <f t="shared" si="7"/>
        <v>0</v>
      </c>
      <c r="V13" s="2">
        <f t="shared" si="7"/>
        <v>0</v>
      </c>
      <c r="W13" s="2">
        <f t="shared" si="7"/>
        <v>111</v>
      </c>
    </row>
    <row r="16" spans="3:4" ht="15.75">
      <c r="C16" s="14" t="s">
        <v>12</v>
      </c>
      <c r="D16" s="1">
        <f>W13</f>
        <v>111</v>
      </c>
    </row>
    <row r="17" spans="3:4" ht="31.5">
      <c r="C17" s="14" t="s">
        <v>13</v>
      </c>
      <c r="D17" s="1"/>
    </row>
    <row r="18" spans="3:4" ht="47.25">
      <c r="C18" s="14" t="s">
        <v>14</v>
      </c>
      <c r="D18" s="1"/>
    </row>
    <row r="19" spans="3:4" ht="15.75">
      <c r="C19" s="14" t="s">
        <v>15</v>
      </c>
      <c r="D19" s="1"/>
    </row>
    <row r="21" spans="3:4" ht="14.25">
      <c r="C21" s="21" t="s">
        <v>16</v>
      </c>
      <c r="D21" s="1">
        <v>832</v>
      </c>
    </row>
    <row r="22" spans="3:4" ht="28.5">
      <c r="C22" s="21" t="s">
        <v>17</v>
      </c>
      <c r="D22" s="1"/>
    </row>
    <row r="23" spans="3:4" ht="28.5">
      <c r="C23" s="21" t="s">
        <v>18</v>
      </c>
      <c r="D23" s="1">
        <v>0</v>
      </c>
    </row>
    <row r="24" spans="3:4" ht="14.25">
      <c r="C24" s="21" t="s">
        <v>19</v>
      </c>
      <c r="D24" s="1">
        <v>0</v>
      </c>
    </row>
    <row r="25" spans="3:4" ht="28.5">
      <c r="C25" s="21" t="s">
        <v>20</v>
      </c>
      <c r="D25" s="1">
        <v>0</v>
      </c>
    </row>
    <row r="26" spans="3:4" ht="28.5">
      <c r="C26" s="21" t="s">
        <v>21</v>
      </c>
      <c r="D26" s="1">
        <v>0</v>
      </c>
    </row>
  </sheetData>
  <sheetProtection/>
  <mergeCells count="4">
    <mergeCell ref="A1:W1"/>
    <mergeCell ref="A2:W2"/>
    <mergeCell ref="C3:C4"/>
    <mergeCell ref="A5:W5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TS-Technology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Centre</dc:creator>
  <cp:keywords/>
  <dc:description/>
  <cp:lastModifiedBy>hp</cp:lastModifiedBy>
  <cp:lastPrinted>2022-12-01T10:08:28Z</cp:lastPrinted>
  <dcterms:created xsi:type="dcterms:W3CDTF">2000-10-24T05:10:12Z</dcterms:created>
  <dcterms:modified xsi:type="dcterms:W3CDTF">2023-10-31T03:38:21Z</dcterms:modified>
  <cp:category/>
  <cp:version/>
  <cp:contentType/>
  <cp:contentStatus/>
</cp:coreProperties>
</file>